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качество и успеваемость 2 полуг" sheetId="1" r:id="rId1"/>
    <sheet name="анализ успеваемости 2 полугодие" sheetId="2" r:id="rId2"/>
    <sheet name="качество и успеваемость  за  го" sheetId="3" r:id="rId3"/>
    <sheet name="движение 2 полугодие" sheetId="4" r:id="rId4"/>
    <sheet name="движение год" sheetId="5" r:id="rId5"/>
    <sheet name="анализ успеваемости за год" sheetId="6" r:id="rId6"/>
    <sheet name="Лист4" sheetId="7" state="hidden" r:id="rId7"/>
  </sheets>
  <definedNames/>
  <calcPr fullCalcOnLoad="1"/>
</workbook>
</file>

<file path=xl/sharedStrings.xml><?xml version="1.0" encoding="utf-8"?>
<sst xmlns="http://schemas.openxmlformats.org/spreadsheetml/2006/main" count="446" uniqueCount="96">
  <si>
    <t>Успеваемость, качество, степень обученности учащихся (СОУ)</t>
  </si>
  <si>
    <t>№</t>
  </si>
  <si>
    <t>ОУ</t>
  </si>
  <si>
    <t>1 классы</t>
  </si>
  <si>
    <t>2-4 классы</t>
  </si>
  <si>
    <t>5-9 классы</t>
  </si>
  <si>
    <t>10-11 классы</t>
  </si>
  <si>
    <t>Итого по ОУ</t>
  </si>
  <si>
    <t>Всего уч-ся</t>
  </si>
  <si>
    <t>На "4", "5"</t>
  </si>
  <si>
    <t>На "2"</t>
  </si>
  <si>
    <t>Успеваем.</t>
  </si>
  <si>
    <t>Качество</t>
  </si>
  <si>
    <t>СОУ</t>
  </si>
  <si>
    <t>МБОУ СОШ № 1</t>
  </si>
  <si>
    <t>МБОУ СОШ № 3</t>
  </si>
  <si>
    <t>МБОУ СОШ № 4</t>
  </si>
  <si>
    <t>МБОУ СОШ № 7</t>
  </si>
  <si>
    <t>МБОУ СОШ № 8</t>
  </si>
  <si>
    <t>МБОУ СОШ № 9</t>
  </si>
  <si>
    <t>Лицей</t>
  </si>
  <si>
    <t>город</t>
  </si>
  <si>
    <t>МБОУ СОШ с. Баженово</t>
  </si>
  <si>
    <t>МБОУ СОШ с. Бахтыбаево</t>
  </si>
  <si>
    <t>филиал ООО с. Новокульчубаево</t>
  </si>
  <si>
    <t>МКОУ ООШ с. Верхнелачентау</t>
  </si>
  <si>
    <t>53.85</t>
  </si>
  <si>
    <t>52.44</t>
  </si>
  <si>
    <t>53.27</t>
  </si>
  <si>
    <t>МБОУ СОШ с Калинники</t>
  </si>
  <si>
    <t>МКОУ СОШ с. Кусекеево</t>
  </si>
  <si>
    <t>филиал НОО д. Кандаковка</t>
  </si>
  <si>
    <t>МКОУ СОШ с. Николаевка</t>
  </si>
  <si>
    <t>МБОУ СОШ с. Осиновка</t>
  </si>
  <si>
    <t>МКОУ СОШ с. Печенкино</t>
  </si>
  <si>
    <t>филиал НОО с. Березовка</t>
  </si>
  <si>
    <t>МБОУ СОШ с. Силантьево</t>
  </si>
  <si>
    <t>34.1</t>
  </si>
  <si>
    <t>МБОУ СОШ с. Старобазаново</t>
  </si>
  <si>
    <t>МБОУ СОШ с. Старобурново</t>
  </si>
  <si>
    <t>МБОУ СОШ с. Старопетрово</t>
  </si>
  <si>
    <t>МБОУ СОШ с. Суслово</t>
  </si>
  <si>
    <t>филиал ООО с. Малосухоязово</t>
  </si>
  <si>
    <t>МКОУ ООШ с. Угузево</t>
  </si>
  <si>
    <t>МБОУ СОШ с. Чишма</t>
  </si>
  <si>
    <t>МБОУ СОШ с. Шелканово</t>
  </si>
  <si>
    <t>по району</t>
  </si>
  <si>
    <t>итого по району</t>
  </si>
  <si>
    <t>Для расчетах показателей используются формулы приведенные ниже:</t>
  </si>
  <si>
    <t>% качества знаний (качественная успеваемость) = (кол-во "отл." + кол-во "хор.") х 100% / общее кол-во учащихся</t>
  </si>
  <si>
    <t>% успеваемости (абсолютная успеваемость) = (кол-во "отл." + кол-во "хор." + кол-во "уд.") x 100% / общее кол-во учащихся</t>
  </si>
  <si>
    <t>Степень обученности учащихся (СОУ):</t>
  </si>
  <si>
    <t>СОУ = (кол-во "5"х100 + кол-во "4"х64 + кол-во "3"х36 + кол-во "2"х16 + кол-во "н/а"х7) / общее кол-во учащихся</t>
  </si>
  <si>
    <t>Отчет по итогам успеваемости и качества знаний
 за 2 полугодие  2020/2021 учебного года</t>
  </si>
  <si>
    <t>Анализ успеваемости и качества знаний по классам начального общего образования
 за 2 полугодие  2020/2021 учебного года</t>
  </si>
  <si>
    <t>Анализ успеваемости и качества знаний по классам основного  общего  образования
 за 2 полугодие 2020/2021 учебного года</t>
  </si>
  <si>
    <t>Учеников</t>
  </si>
  <si>
    <t>Отличники</t>
  </si>
  <si>
    <t>Хорошисты</t>
  </si>
  <si>
    <t>Хорошисты
 с одной "4"</t>
  </si>
  <si>
    <t>Троечники</t>
  </si>
  <si>
    <t>Троечники
 с одной "3"</t>
  </si>
  <si>
    <t>Неуспевающие</t>
  </si>
  <si>
    <t>Н/A</t>
  </si>
  <si>
    <t>Н/A по болезни</t>
  </si>
  <si>
    <t>Качество, %</t>
  </si>
  <si>
    <t>Успеваемость, %</t>
  </si>
  <si>
    <t>район</t>
  </si>
  <si>
    <t xml:space="preserve">итого </t>
  </si>
  <si>
    <t>Анализ успеваемости и качества знаний по классам  среднего общего  образования
 за 2 полугодие 2020/2021 учебного года</t>
  </si>
  <si>
    <t xml:space="preserve">"Анализ успеваемости и качества знаний по учреждениям
 за 2 полугодие 2020/2021 учебного года"                                                                                                </t>
  </si>
  <si>
    <t>филиал НОО с.Новокульчубаево</t>
  </si>
  <si>
    <t>1-11 класс</t>
  </si>
  <si>
    <t>Итого по ОУ (без 1 кл)</t>
  </si>
  <si>
    <t>учащихся</t>
  </si>
  <si>
    <t>48.92</t>
  </si>
  <si>
    <t>50.36</t>
  </si>
  <si>
    <t xml:space="preserve">Движение обучающихся </t>
  </si>
  <si>
    <t>на начало 2 полугодия</t>
  </si>
  <si>
    <t>На конец  2 полугодия</t>
  </si>
  <si>
    <t>Прибывшие</t>
  </si>
  <si>
    <t>Выбывшие</t>
  </si>
  <si>
    <t xml:space="preserve"> </t>
  </si>
  <si>
    <t>на начало  года</t>
  </si>
  <si>
    <t>На конец  года</t>
  </si>
  <si>
    <t>контроль количества учащихся</t>
  </si>
  <si>
    <t>Анализ успеваемости и качества знаний по классам начального общего образования
 за   2020/2021 учебного года</t>
  </si>
  <si>
    <t>Анализ успеваемости и качества знаний по классам основного  общего  образования
 за  2020/2021  год</t>
  </si>
  <si>
    <t>контроль ООО</t>
  </si>
  <si>
    <t>контроль НОО</t>
  </si>
  <si>
    <t>Анализ успеваемости и качества знаний по классам  среднего общего  образования
 за  2020/2021 учебный год</t>
  </si>
  <si>
    <t xml:space="preserve">Анализ успеваемости и качества знаний по учреждениям
 за  2020/2021 год                                                                                              </t>
  </si>
  <si>
    <t>контроль</t>
  </si>
  <si>
    <t>контроль СОО</t>
  </si>
  <si>
    <t>верно</t>
  </si>
  <si>
    <t>40.8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</si>
</sst>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&quot;Times New Roman&quot;"/>
      <family val="0"/>
    </font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&quot;Times New Roman&quot;"/>
      <family val="0"/>
    </font>
    <font>
      <sz val="12"/>
      <color indexed="8"/>
      <name val="Times New Roman"/>
      <family val="0"/>
    </font>
    <font>
      <sz val="9"/>
      <color indexed="8"/>
      <name val="&quot;Times New Roman&quot;"/>
      <family val="0"/>
    </font>
    <font>
      <b/>
      <sz val="12"/>
      <color indexed="8"/>
      <name val="Arial"/>
      <family val="0"/>
    </font>
    <font>
      <sz val="12"/>
      <color indexed="8"/>
      <name val="&quot;Arial Cyr&quot;"/>
      <family val="0"/>
    </font>
    <font>
      <i/>
      <sz val="12"/>
      <color indexed="8"/>
      <name val="Roboto"/>
      <family val="0"/>
    </font>
    <font>
      <b/>
      <sz val="11"/>
      <color indexed="8"/>
      <name val="Arial"/>
      <family val="0"/>
    </font>
    <font>
      <sz val="10"/>
      <color indexed="8"/>
      <name val="&quot;Times New Roman&quot;"/>
      <family val="0"/>
    </font>
    <font>
      <sz val="9"/>
      <color indexed="8"/>
      <name val="&quot;Arial Cyr&quot;"/>
      <family val="0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9"/>
      <color indexed="8"/>
      <name val="&quot;Times New Roman&quot;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2"/>
      <color theme="1"/>
      <name val="Arial"/>
      <family val="0"/>
    </font>
    <font>
      <b/>
      <sz val="12"/>
      <color rgb="FF000000"/>
      <name val="&quot;Times New Roman&quot;"/>
      <family val="0"/>
    </font>
    <font>
      <sz val="12"/>
      <color rgb="FF000000"/>
      <name val="&quot;Times New Roman&quot;"/>
      <family val="0"/>
    </font>
    <font>
      <sz val="12"/>
      <color rgb="FF000000"/>
      <name val="Times New Roman"/>
      <family val="0"/>
    </font>
    <font>
      <sz val="9"/>
      <color theme="1"/>
      <name val="&quot;Times New Roman&quot;"/>
      <family val="0"/>
    </font>
    <font>
      <sz val="12"/>
      <color theme="1"/>
      <name val="&quot;Times New Roman&quot;"/>
      <family val="0"/>
    </font>
    <font>
      <sz val="12"/>
      <color rgb="FF000000"/>
      <name val="Arial"/>
      <family val="0"/>
    </font>
    <font>
      <b/>
      <sz val="12"/>
      <color theme="1"/>
      <name val="&quot;Times New Roman&quot;"/>
      <family val="0"/>
    </font>
    <font>
      <b/>
      <sz val="12"/>
      <color theme="1"/>
      <name val="Arial"/>
      <family val="0"/>
    </font>
    <font>
      <sz val="12"/>
      <color theme="1"/>
      <name val="&quot;Arial Cyr&quot;"/>
      <family val="0"/>
    </font>
    <font>
      <i/>
      <sz val="12"/>
      <color rgb="FF000000"/>
      <name val="Roboto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sz val="10"/>
      <color theme="1"/>
      <name val="&quot;Times New Roman&quot;"/>
      <family val="0"/>
    </font>
    <font>
      <sz val="9"/>
      <color theme="1"/>
      <name val="&quot;Arial Cyr&quot;"/>
      <family val="0"/>
    </font>
    <font>
      <sz val="10"/>
      <color rgb="FFFF0000"/>
      <name val="Arial"/>
      <family val="0"/>
    </font>
    <font>
      <sz val="12"/>
      <color theme="1"/>
      <name val="Times New Roman"/>
      <family val="0"/>
    </font>
    <font>
      <b/>
      <sz val="9"/>
      <color theme="1"/>
      <name val="&quot;Times New Roman&quot;"/>
      <family val="0"/>
    </font>
    <font>
      <b/>
      <sz val="12"/>
      <color rgb="FF000000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right" vertical="top"/>
    </xf>
    <xf numFmtId="0" fontId="55" fillId="0" borderId="10" xfId="0" applyFont="1" applyBorder="1" applyAlignment="1">
      <alignment vertical="top"/>
    </xf>
    <xf numFmtId="0" fontId="50" fillId="0" borderId="11" xfId="0" applyFont="1" applyBorder="1" applyAlignment="1">
      <alignment horizontal="left"/>
    </xf>
    <xf numFmtId="164" fontId="50" fillId="0" borderId="11" xfId="0" applyNumberFormat="1" applyFont="1" applyBorder="1" applyAlignment="1">
      <alignment horizontal="left"/>
    </xf>
    <xf numFmtId="2" fontId="50" fillId="0" borderId="11" xfId="0" applyNumberFormat="1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4" fillId="34" borderId="10" xfId="0" applyFont="1" applyFill="1" applyBorder="1" applyAlignment="1">
      <alignment horizontal="right" vertical="top"/>
    </xf>
    <xf numFmtId="0" fontId="55" fillId="34" borderId="10" xfId="0" applyFont="1" applyFill="1" applyBorder="1" applyAlignment="1">
      <alignment vertical="top"/>
    </xf>
    <xf numFmtId="0" fontId="50" fillId="34" borderId="11" xfId="0" applyFont="1" applyFill="1" applyBorder="1" applyAlignment="1">
      <alignment horizontal="left"/>
    </xf>
    <xf numFmtId="164" fontId="50" fillId="34" borderId="11" xfId="0" applyNumberFormat="1" applyFont="1" applyFill="1" applyBorder="1" applyAlignment="1">
      <alignment horizontal="left"/>
    </xf>
    <xf numFmtId="2" fontId="50" fillId="34" borderId="11" xfId="0" applyNumberFormat="1" applyFont="1" applyFill="1" applyBorder="1" applyAlignment="1">
      <alignment horizontal="left"/>
    </xf>
    <xf numFmtId="2" fontId="56" fillId="34" borderId="11" xfId="0" applyNumberFormat="1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4" fillId="0" borderId="10" xfId="0" applyFont="1" applyBorder="1" applyAlignment="1">
      <alignment vertical="top"/>
    </xf>
    <xf numFmtId="0" fontId="57" fillId="0" borderId="10" xfId="0" applyFont="1" applyBorder="1" applyAlignment="1">
      <alignment vertical="top"/>
    </xf>
    <xf numFmtId="0" fontId="58" fillId="0" borderId="11" xfId="0" applyFont="1" applyBorder="1" applyAlignment="1">
      <alignment horizontal="left"/>
    </xf>
    <xf numFmtId="164" fontId="58" fillId="0" borderId="11" xfId="0" applyNumberFormat="1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55" fillId="0" borderId="10" xfId="0" applyFont="1" applyBorder="1" applyAlignment="1">
      <alignment horizontal="right" vertical="top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164" fontId="58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60" fillId="35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4" fillId="0" borderId="10" xfId="0" applyFont="1" applyBorder="1" applyAlignment="1">
      <alignment vertical="top"/>
    </xf>
    <xf numFmtId="0" fontId="62" fillId="0" borderId="11" xfId="0" applyFont="1" applyBorder="1" applyAlignment="1">
      <alignment horizontal="left"/>
    </xf>
    <xf numFmtId="164" fontId="62" fillId="0" borderId="11" xfId="0" applyNumberFormat="1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164" fontId="49" fillId="0" borderId="10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54" fillId="34" borderId="10" xfId="0" applyFont="1" applyFill="1" applyBorder="1" applyAlignment="1">
      <alignment vertical="top"/>
    </xf>
    <xf numFmtId="0" fontId="62" fillId="34" borderId="11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164" fontId="62" fillId="34" borderId="11" xfId="0" applyNumberFormat="1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164" fontId="49" fillId="34" borderId="10" xfId="0" applyNumberFormat="1" applyFont="1" applyFill="1" applyBorder="1" applyAlignment="1">
      <alignment horizontal="left"/>
    </xf>
    <xf numFmtId="0" fontId="49" fillId="34" borderId="0" xfId="0" applyFont="1" applyFill="1" applyAlignment="1">
      <alignment/>
    </xf>
    <xf numFmtId="164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63" fillId="0" borderId="10" xfId="0" applyFont="1" applyBorder="1" applyAlignment="1">
      <alignment vertical="top"/>
    </xf>
    <xf numFmtId="0" fontId="64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164" fontId="62" fillId="0" borderId="14" xfId="0" applyNumberFormat="1" applyFont="1" applyBorder="1" applyAlignment="1">
      <alignment horizontal="left"/>
    </xf>
    <xf numFmtId="164" fontId="49" fillId="34" borderId="10" xfId="0" applyNumberFormat="1" applyFont="1" applyFill="1" applyBorder="1" applyAlignment="1">
      <alignment horizontal="left"/>
    </xf>
    <xf numFmtId="164" fontId="65" fillId="34" borderId="10" xfId="0" applyNumberFormat="1" applyFont="1" applyFill="1" applyBorder="1" applyAlignment="1">
      <alignment horizontal="left"/>
    </xf>
    <xf numFmtId="0" fontId="47" fillId="34" borderId="14" xfId="0" applyFont="1" applyFill="1" applyBorder="1" applyAlignment="1">
      <alignment horizontal="left"/>
    </xf>
    <xf numFmtId="164" fontId="65" fillId="0" borderId="10" xfId="0" applyNumberFormat="1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53" fillId="36" borderId="11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/>
    </xf>
    <xf numFmtId="0" fontId="66" fillId="38" borderId="11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left"/>
    </xf>
    <xf numFmtId="164" fontId="50" fillId="37" borderId="11" xfId="0" applyNumberFormat="1" applyFont="1" applyFill="1" applyBorder="1" applyAlignment="1">
      <alignment horizontal="left"/>
    </xf>
    <xf numFmtId="164" fontId="50" fillId="38" borderId="11" xfId="0" applyNumberFormat="1" applyFont="1" applyFill="1" applyBorder="1" applyAlignment="1">
      <alignment horizontal="left"/>
    </xf>
    <xf numFmtId="164" fontId="50" fillId="36" borderId="11" xfId="0" applyNumberFormat="1" applyFont="1" applyFill="1" applyBorder="1" applyAlignment="1">
      <alignment horizontal="left"/>
    </xf>
    <xf numFmtId="0" fontId="67" fillId="0" borderId="10" xfId="0" applyFont="1" applyBorder="1" applyAlignment="1">
      <alignment vertical="top"/>
    </xf>
    <xf numFmtId="164" fontId="58" fillId="36" borderId="11" xfId="0" applyNumberFormat="1" applyFont="1" applyFill="1" applyBorder="1" applyAlignment="1">
      <alignment horizontal="left"/>
    </xf>
    <xf numFmtId="164" fontId="58" fillId="37" borderId="11" xfId="0" applyNumberFormat="1" applyFont="1" applyFill="1" applyBorder="1" applyAlignment="1">
      <alignment horizontal="left"/>
    </xf>
    <xf numFmtId="164" fontId="58" fillId="38" borderId="11" xfId="0" applyNumberFormat="1" applyFont="1" applyFill="1" applyBorder="1" applyAlignment="1">
      <alignment horizontal="left"/>
    </xf>
    <xf numFmtId="0" fontId="50" fillId="36" borderId="10" xfId="0" applyFont="1" applyFill="1" applyBorder="1" applyAlignment="1">
      <alignment horizontal="left"/>
    </xf>
    <xf numFmtId="164" fontId="58" fillId="36" borderId="10" xfId="0" applyNumberFormat="1" applyFont="1" applyFill="1" applyBorder="1" applyAlignment="1">
      <alignment horizontal="left"/>
    </xf>
    <xf numFmtId="0" fontId="49" fillId="0" borderId="0" xfId="0" applyFont="1" applyAlignment="1">
      <alignment/>
    </xf>
    <xf numFmtId="0" fontId="32" fillId="0" borderId="10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164" fontId="49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2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CCCCFF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9"/>
  <sheetViews>
    <sheetView tabSelected="1"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2" width="28.28125" style="0" customWidth="1"/>
    <col min="3" max="20" width="14.421875" style="0" customWidth="1"/>
    <col min="21" max="21" width="16.7109375" style="0" customWidth="1"/>
  </cols>
  <sheetData>
    <row r="1" spans="1:27" ht="15">
      <c r="A1" s="1">
        <v>8</v>
      </c>
      <c r="B1" s="95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.75">
      <c r="A2" s="97" t="s">
        <v>1</v>
      </c>
      <c r="B2" s="97" t="s">
        <v>2</v>
      </c>
      <c r="C2" s="3" t="s">
        <v>3</v>
      </c>
      <c r="D2" s="99" t="s">
        <v>4</v>
      </c>
      <c r="E2" s="100"/>
      <c r="F2" s="100"/>
      <c r="G2" s="100"/>
      <c r="H2" s="100"/>
      <c r="I2" s="101"/>
      <c r="J2" s="99" t="s">
        <v>5</v>
      </c>
      <c r="K2" s="100"/>
      <c r="L2" s="100"/>
      <c r="M2" s="100"/>
      <c r="N2" s="100"/>
      <c r="O2" s="101"/>
      <c r="P2" s="99" t="s">
        <v>6</v>
      </c>
      <c r="Q2" s="100"/>
      <c r="R2" s="100"/>
      <c r="S2" s="100"/>
      <c r="T2" s="100"/>
      <c r="U2" s="101"/>
      <c r="V2" s="102" t="s">
        <v>7</v>
      </c>
      <c r="W2" s="100"/>
      <c r="X2" s="100"/>
      <c r="Y2" s="100"/>
      <c r="Z2" s="100"/>
      <c r="AA2" s="101"/>
    </row>
    <row r="3" spans="1:27" ht="15.75">
      <c r="A3" s="98"/>
      <c r="B3" s="98"/>
      <c r="C3" s="4" t="s">
        <v>8</v>
      </c>
      <c r="D3" s="4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4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4" t="s">
        <v>8</v>
      </c>
      <c r="Q3" s="5" t="s">
        <v>9</v>
      </c>
      <c r="R3" s="5" t="s">
        <v>10</v>
      </c>
      <c r="S3" s="5" t="s">
        <v>11</v>
      </c>
      <c r="T3" s="5" t="s">
        <v>12</v>
      </c>
      <c r="U3" s="5" t="s">
        <v>13</v>
      </c>
      <c r="V3" s="6" t="s">
        <v>8</v>
      </c>
      <c r="W3" s="7" t="s">
        <v>9</v>
      </c>
      <c r="X3" s="7" t="s">
        <v>10</v>
      </c>
      <c r="Y3" s="7" t="s">
        <v>11</v>
      </c>
      <c r="Z3" s="7" t="s">
        <v>12</v>
      </c>
      <c r="AA3" s="7" t="s">
        <v>13</v>
      </c>
    </row>
    <row r="4" spans="1:27" ht="15">
      <c r="A4" s="8">
        <v>1</v>
      </c>
      <c r="B4" s="9" t="s">
        <v>14</v>
      </c>
      <c r="C4" s="10">
        <v>91</v>
      </c>
      <c r="D4" s="10">
        <v>243</v>
      </c>
      <c r="E4" s="10">
        <v>150</v>
      </c>
      <c r="F4" s="10">
        <v>0</v>
      </c>
      <c r="G4" s="10">
        <v>100</v>
      </c>
      <c r="H4" s="11">
        <f aca="true" t="shared" si="0" ref="H4:H33">E4/D4*100</f>
        <v>61.72839506172839</v>
      </c>
      <c r="I4" s="11">
        <f>('анализ успеваемости 2 полугодие'!D4+'анализ успеваемости 2 полугодие'!E4*0.64+'анализ успеваемости 2 полугодие'!G4*0.36+'анализ успеваемости 2 полугодие'!I4*0.16)*100/'анализ успеваемости 2 полугодие'!C4</f>
        <v>57.58024691358024</v>
      </c>
      <c r="J4" s="10">
        <v>354</v>
      </c>
      <c r="K4" s="10">
        <v>124</v>
      </c>
      <c r="L4" s="10">
        <v>0</v>
      </c>
      <c r="M4" s="10">
        <v>100</v>
      </c>
      <c r="N4" s="12">
        <f aca="true" t="shared" si="1" ref="N4:N13">K4/J4*100</f>
        <v>35.02824858757062</v>
      </c>
      <c r="O4" s="12">
        <f>('анализ успеваемости 2 полугодие'!O4+'анализ успеваемости 2 полугодие'!P4*0.64+'анализ успеваемости 2 полугодие'!R4*0.36+'анализ успеваемости 2 полугодие'!T4*0.16+'анализ успеваемости 2 полугодие'!U4*0.07)*100/'анализ успеваемости 2 полугодие'!N4</f>
        <v>47.976744186046524</v>
      </c>
      <c r="P4" s="10">
        <v>61</v>
      </c>
      <c r="Q4" s="10">
        <v>32</v>
      </c>
      <c r="R4" s="10">
        <v>0</v>
      </c>
      <c r="S4" s="10">
        <v>100</v>
      </c>
      <c r="T4" s="12">
        <f>Q4/P4*100</f>
        <v>52.459016393442624</v>
      </c>
      <c r="U4" s="12">
        <f>('анализ успеваемости 2 полугодие'!D37+'анализ успеваемости 2 полугодие'!E37*0.64+'анализ успеваемости 2 полугодие'!G37*0.36+'анализ успеваемости 2 полугодие'!I37*0.16+'анализ успеваемости 2 полугодие'!J37*0.07)*100/'анализ успеваемости 2 полугодие'!C37</f>
        <v>54.81967213114754</v>
      </c>
      <c r="V4" s="13">
        <v>658</v>
      </c>
      <c r="W4" s="10">
        <v>306</v>
      </c>
      <c r="X4" s="10">
        <v>0</v>
      </c>
      <c r="Y4" s="10">
        <v>100</v>
      </c>
      <c r="Z4" s="11">
        <f aca="true" t="shared" si="2" ref="Z4:Z17">W4/V4*100</f>
        <v>46.504559270516715</v>
      </c>
      <c r="AA4" s="11">
        <f>('анализ успеваемости 2 полугодие'!O37+'анализ успеваемости 2 полугодие'!P37*0.64+'анализ успеваемости 2 полугодие'!R37*0.36+'анализ успеваемости 2 полугодие'!T37*0.16+'анализ успеваемости 2 полугодие'!U37*0.07)*100/'анализ успеваемости 2 полугодие'!N37</f>
        <v>51.97568389057751</v>
      </c>
    </row>
    <row r="5" spans="1:27" ht="15">
      <c r="A5" s="8">
        <v>2</v>
      </c>
      <c r="B5" s="9" t="s">
        <v>15</v>
      </c>
      <c r="C5" s="10">
        <v>84</v>
      </c>
      <c r="D5" s="10">
        <v>253</v>
      </c>
      <c r="E5" s="10">
        <v>135</v>
      </c>
      <c r="F5" s="10">
        <v>2</v>
      </c>
      <c r="G5" s="10">
        <v>98.8</v>
      </c>
      <c r="H5" s="11">
        <f t="shared" si="0"/>
        <v>53.359683794466406</v>
      </c>
      <c r="I5" s="11">
        <v>54.2</v>
      </c>
      <c r="J5" s="10">
        <v>354</v>
      </c>
      <c r="K5" s="10">
        <v>73</v>
      </c>
      <c r="L5" s="10">
        <v>0</v>
      </c>
      <c r="M5" s="10">
        <v>100</v>
      </c>
      <c r="N5" s="12">
        <f t="shared" si="1"/>
        <v>20.62146892655367</v>
      </c>
      <c r="O5" s="12">
        <v>42.42</v>
      </c>
      <c r="P5" s="10">
        <v>46</v>
      </c>
      <c r="Q5" s="10">
        <v>19</v>
      </c>
      <c r="R5" s="10">
        <v>0</v>
      </c>
      <c r="S5" s="10">
        <v>100</v>
      </c>
      <c r="T5" s="12">
        <f>Q5/P5*100</f>
        <v>41.30434782608695</v>
      </c>
      <c r="U5" s="12">
        <v>49.13</v>
      </c>
      <c r="V5" s="13">
        <v>653</v>
      </c>
      <c r="W5" s="10">
        <v>227</v>
      </c>
      <c r="X5" s="10">
        <v>2</v>
      </c>
      <c r="Y5" s="10">
        <v>99.7</v>
      </c>
      <c r="Z5" s="11">
        <f t="shared" si="2"/>
        <v>34.76263399693721</v>
      </c>
      <c r="AA5" s="11">
        <v>47.29</v>
      </c>
    </row>
    <row r="6" spans="1:27" ht="15">
      <c r="A6" s="14">
        <v>3</v>
      </c>
      <c r="B6" s="15" t="s">
        <v>16</v>
      </c>
      <c r="C6" s="16">
        <v>75</v>
      </c>
      <c r="D6" s="16">
        <v>198</v>
      </c>
      <c r="E6" s="16">
        <v>139</v>
      </c>
      <c r="F6" s="16">
        <v>1</v>
      </c>
      <c r="G6" s="16">
        <v>99</v>
      </c>
      <c r="H6" s="17">
        <f t="shared" si="0"/>
        <v>70.2020202020202</v>
      </c>
      <c r="I6" s="17">
        <f>('анализ успеваемости 2 полугодие'!D6+'анализ успеваемости 2 полугодие'!E6*0.64+'анализ успеваемости 2 полугодие'!G6*0.36+'анализ успеваемости 2 полугодие'!I6*0.16)*100/'анализ успеваемости 2 полугодие'!C6</f>
        <v>61.01010101010101</v>
      </c>
      <c r="J6" s="16">
        <v>353</v>
      </c>
      <c r="K6" s="16">
        <v>79</v>
      </c>
      <c r="L6" s="16">
        <v>23</v>
      </c>
      <c r="M6" s="16">
        <v>93.5</v>
      </c>
      <c r="N6" s="18">
        <f t="shared" si="1"/>
        <v>22.379603399433428</v>
      </c>
      <c r="O6" s="18">
        <f>('анализ успеваемости 2 полугодие'!O6+'анализ успеваемости 2 полугодие'!P6*0.64+'анализ успеваемости 2 полугодие'!R6*0.36+'анализ успеваемости 2 полугодие'!T6*0.16+'анализ успеваемости 2 полугодие'!U6*0.07)*100/'анализ успеваемости 2 полугодие'!N6</f>
        <v>42.46175637393768</v>
      </c>
      <c r="P6" s="16">
        <v>52</v>
      </c>
      <c r="Q6" s="16">
        <v>11</v>
      </c>
      <c r="R6" s="16">
        <v>3</v>
      </c>
      <c r="S6" s="16">
        <v>94.23</v>
      </c>
      <c r="T6" s="18">
        <f>Q6/P6*100</f>
        <v>21.153846153846153</v>
      </c>
      <c r="U6" s="19">
        <f>('анализ успеваемости 2 полугодие'!D39+'анализ успеваемости 2 полугодие'!E39*0.64+'анализ успеваемости 2 полугодие'!G39*0.36+'анализ успеваемости 2 полугодие'!I39*0.16+'анализ успеваемости 2 полугодие'!J39*0.07)*100/'анализ успеваемости 2 полугодие'!C39</f>
        <v>43.53846153846154</v>
      </c>
      <c r="V6" s="20">
        <v>679</v>
      </c>
      <c r="W6" s="16">
        <f>E6+K6+Q6</f>
        <v>229</v>
      </c>
      <c r="X6" s="16">
        <f>R6+L6+F6</f>
        <v>27</v>
      </c>
      <c r="Y6" s="16">
        <f>(V6-X6)*100/V6</f>
        <v>96.02356406480118</v>
      </c>
      <c r="Z6" s="17">
        <f t="shared" si="2"/>
        <v>33.726067746686304</v>
      </c>
      <c r="AA6" s="17">
        <f>('анализ успеваемости 2 полугодие'!O39+'анализ успеваемости 2 полугодие'!P39*0.64+'анализ успеваемости 2 полугодие'!R39*0.36+'анализ успеваемости 2 полугодие'!T39*0.16+'анализ успеваемости 2 полугодие'!U39*0.07)*100/'анализ успеваемости 2 полугодие'!N39</f>
        <v>48.64510779436153</v>
      </c>
    </row>
    <row r="7" spans="1:27" ht="15">
      <c r="A7" s="8">
        <v>4</v>
      </c>
      <c r="B7" s="9" t="s">
        <v>17</v>
      </c>
      <c r="C7" s="10">
        <v>114</v>
      </c>
      <c r="D7" s="10">
        <v>360</v>
      </c>
      <c r="E7" s="10">
        <v>209</v>
      </c>
      <c r="F7" s="10">
        <v>0</v>
      </c>
      <c r="G7" s="10">
        <v>100</v>
      </c>
      <c r="H7" s="11">
        <f t="shared" si="0"/>
        <v>58.05555555555556</v>
      </c>
      <c r="I7" s="11">
        <f>('анализ успеваемости 2 полугодие'!D7+'анализ успеваемости 2 полугодие'!E7*0.64+'анализ успеваемости 2 полугодие'!G7*0.36+'анализ успеваемости 2 полугодие'!I7*0.16)*100/'анализ успеваемости 2 полугодие'!C7</f>
        <v>57.25555555555555</v>
      </c>
      <c r="J7" s="10">
        <v>572</v>
      </c>
      <c r="K7" s="10">
        <v>210</v>
      </c>
      <c r="L7" s="10">
        <v>3</v>
      </c>
      <c r="M7" s="10">
        <v>99.3</v>
      </c>
      <c r="N7" s="12">
        <f t="shared" si="1"/>
        <v>36.71328671328671</v>
      </c>
      <c r="O7" s="12">
        <f>('анализ успеваемости 2 полугодие'!O7+'анализ успеваемости 2 полугодие'!P7*0.64+'анализ успеваемости 2 полугодие'!R7*0.36+'анализ успеваемости 2 полугодие'!T7*0.16+'анализ успеваемости 2 полугодие'!U7*0.07)*100/'анализ успеваемости 2 полугодие'!N7</f>
        <v>47.80944055944057</v>
      </c>
      <c r="P7" s="10">
        <v>92</v>
      </c>
      <c r="Q7" s="10">
        <v>51</v>
      </c>
      <c r="R7" s="10">
        <v>1</v>
      </c>
      <c r="S7" s="10">
        <v>98.9</v>
      </c>
      <c r="T7" s="12">
        <f>Q7/P7*100</f>
        <v>55.434782608695656</v>
      </c>
      <c r="U7" s="12">
        <f>('анализ успеваемости 2 полугодие'!D40+'анализ успеваемости 2 полугодие'!E40*0.64+'анализ успеваемости 2 полугодие'!G40*0.36+'анализ успеваемости 2 полугодие'!I40*0.16+'анализ успеваемости 2 полугодие'!J40*0.07)*100/'анализ успеваемости 2 полугодие'!C40</f>
        <v>51.69565217391303</v>
      </c>
      <c r="V7" s="13">
        <f>D7+J7+P7</f>
        <v>1024</v>
      </c>
      <c r="W7" s="13">
        <f>E7+K7+Q7</f>
        <v>470</v>
      </c>
      <c r="X7" s="13">
        <f>F7+L7+R7</f>
        <v>4</v>
      </c>
      <c r="Y7" s="10">
        <v>99.4</v>
      </c>
      <c r="Z7" s="11">
        <f t="shared" si="2"/>
        <v>45.8984375</v>
      </c>
      <c r="AA7" s="11">
        <f>('анализ успеваемости 2 полугодие'!O40+'анализ успеваемости 2 полугодие'!P40*0.64+'анализ успеваемости 2 полугодие'!R40*0.36+'анализ успеваемости 2 полугодие'!T40*0.16+'анализ успеваемости 2 полугодие'!U40*0.07)*100/'анализ успеваемости 2 полугодие'!N40</f>
        <v>51.54199218750001</v>
      </c>
    </row>
    <row r="8" spans="1:27" ht="15">
      <c r="A8" s="8">
        <v>5</v>
      </c>
      <c r="B8" s="9" t="s">
        <v>18</v>
      </c>
      <c r="C8" s="10">
        <v>127</v>
      </c>
      <c r="D8" s="10">
        <v>353</v>
      </c>
      <c r="E8" s="10">
        <v>243</v>
      </c>
      <c r="F8" s="10">
        <v>0</v>
      </c>
      <c r="G8" s="10">
        <v>100</v>
      </c>
      <c r="H8" s="11">
        <f t="shared" si="0"/>
        <v>68.83852691218131</v>
      </c>
      <c r="I8" s="11">
        <f>('анализ успеваемости 2 полугодие'!D8+'анализ успеваемости 2 полугодие'!E8*0.64+'анализ успеваемости 2 полугодие'!G8*0.36+'анализ успеваемости 2 полугодие'!I8*0.16)*100/'анализ успеваемости 2 полугодие'!C8</f>
        <v>63.22946175637394</v>
      </c>
      <c r="J8" s="10">
        <v>527</v>
      </c>
      <c r="K8" s="10">
        <v>235</v>
      </c>
      <c r="L8" s="10">
        <v>0</v>
      </c>
      <c r="M8" s="10">
        <v>100</v>
      </c>
      <c r="N8" s="12">
        <f t="shared" si="1"/>
        <v>44.59203036053131</v>
      </c>
      <c r="O8" s="12">
        <f>('анализ успеваемости 2 полугодие'!O8+'анализ успеваемости 2 полугодие'!P8*0.64+'анализ успеваемости 2 полугодие'!R8*0.36+'анализ успеваемости 2 полугодие'!T8*0.16+'анализ успеваемости 2 полугодие'!U8*0.07)*100/'анализ успеваемости 2 полугодие'!N8</f>
        <v>52.65275142314991</v>
      </c>
      <c r="P8" s="10">
        <v>69</v>
      </c>
      <c r="Q8" s="10">
        <v>40</v>
      </c>
      <c r="R8" s="10">
        <v>0</v>
      </c>
      <c r="S8" s="10">
        <v>100</v>
      </c>
      <c r="T8" s="12">
        <v>58</v>
      </c>
      <c r="U8" s="12">
        <v>55.9</v>
      </c>
      <c r="V8" s="13">
        <v>949</v>
      </c>
      <c r="W8" s="10">
        <v>518</v>
      </c>
      <c r="X8" s="10">
        <v>0</v>
      </c>
      <c r="Y8" s="10">
        <v>100</v>
      </c>
      <c r="Z8" s="11">
        <f t="shared" si="2"/>
        <v>54.58377239199157</v>
      </c>
      <c r="AA8" s="11">
        <v>56.8</v>
      </c>
    </row>
    <row r="9" spans="1:27" ht="15">
      <c r="A9" s="8">
        <v>6</v>
      </c>
      <c r="B9" s="9" t="s">
        <v>19</v>
      </c>
      <c r="C9" s="10">
        <v>151</v>
      </c>
      <c r="D9" s="10">
        <v>405</v>
      </c>
      <c r="E9" s="10">
        <v>280</v>
      </c>
      <c r="F9" s="10">
        <v>0</v>
      </c>
      <c r="G9" s="10">
        <v>100</v>
      </c>
      <c r="H9" s="11">
        <f t="shared" si="0"/>
        <v>69.1358024691358</v>
      </c>
      <c r="I9" s="11">
        <f>('анализ успеваемости 2 полугодие'!D9+'анализ успеваемости 2 полугодие'!E9*0.64+'анализ успеваемости 2 полугодие'!G9*0.36+'анализ успеваемости 2 полугодие'!I9*0.16)*100/'анализ успеваемости 2 полугодие'!C9</f>
        <v>62.20246913580247</v>
      </c>
      <c r="J9" s="10">
        <v>558</v>
      </c>
      <c r="K9" s="10">
        <v>206</v>
      </c>
      <c r="L9" s="10">
        <v>0</v>
      </c>
      <c r="M9" s="10">
        <v>100</v>
      </c>
      <c r="N9" s="12">
        <f t="shared" si="1"/>
        <v>36.91756272401434</v>
      </c>
      <c r="O9" s="12">
        <f>('анализ успеваемости 2 полугодие'!O9+'анализ успеваемости 2 полугодие'!P9*0.64+'анализ успеваемости 2 полугодие'!R9*0.36+'анализ успеваемости 2 полугодие'!T9*0.16+'анализ успеваемости 2 полугодие'!U9*0.07)*100/'анализ успеваемости 2 полугодие'!N9</f>
        <v>49.04659498207885</v>
      </c>
      <c r="P9" s="10">
        <v>56</v>
      </c>
      <c r="Q9" s="10">
        <v>33</v>
      </c>
      <c r="R9" s="10">
        <v>0</v>
      </c>
      <c r="S9" s="10">
        <v>100</v>
      </c>
      <c r="T9" s="12">
        <f>Q9/P9*100</f>
        <v>58.92857142857143</v>
      </c>
      <c r="U9" s="12">
        <f>('анализ успеваемости 2 полугодие'!D42+'анализ успеваемости 2 полугодие'!E42*0.64+'анализ успеваемости 2 полугодие'!G42*0.36+'анализ успеваемости 2 полугодие'!I42*0.16+'анализ успеваемости 2 полугодие'!J42*0.07)*100/'анализ успеваемости 2 полугодие'!C42</f>
        <v>55.03448275862069</v>
      </c>
      <c r="V9" s="13">
        <v>1019</v>
      </c>
      <c r="W9" s="10">
        <v>519</v>
      </c>
      <c r="X9" s="10">
        <v>0</v>
      </c>
      <c r="Y9" s="10">
        <v>100</v>
      </c>
      <c r="Z9" s="11">
        <f t="shared" si="2"/>
        <v>50.93228655544652</v>
      </c>
      <c r="AA9" s="11">
        <f>('анализ успеваемости 2 полугодие'!O42+'анализ успеваемости 2 полугодие'!P42*0.64+'анализ успеваемости 2 полугодие'!R42*0.36+'анализ успеваемости 2 полугодие'!T42*0.16+'анализ успеваемости 2 полугодие'!U42*0.07)*100/'анализ успеваемости 2 полугодие'!N42</f>
        <v>54.64180569185475</v>
      </c>
    </row>
    <row r="10" spans="1:27" ht="15">
      <c r="A10" s="8">
        <v>8</v>
      </c>
      <c r="B10" s="9" t="s">
        <v>20</v>
      </c>
      <c r="C10" s="10">
        <v>30</v>
      </c>
      <c r="D10" s="10">
        <v>108</v>
      </c>
      <c r="E10" s="10">
        <v>88</v>
      </c>
      <c r="F10" s="10">
        <v>0</v>
      </c>
      <c r="G10" s="10">
        <v>100</v>
      </c>
      <c r="H10" s="11">
        <f t="shared" si="0"/>
        <v>81.48148148148148</v>
      </c>
      <c r="I10" s="11">
        <f>('анализ успеваемости 2 полугодие'!D10+'анализ успеваемости 2 полугодие'!E10*0.64+'анализ успеваемости 2 полугодие'!G10*0.36+'анализ успеваемости 2 полугодие'!I10*0.16)*100/'анализ успеваемости 2 полугодие'!C10</f>
        <v>61.814814814814824</v>
      </c>
      <c r="J10" s="10">
        <v>149</v>
      </c>
      <c r="K10" s="10">
        <v>74</v>
      </c>
      <c r="L10" s="10">
        <v>0</v>
      </c>
      <c r="M10" s="10">
        <v>100</v>
      </c>
      <c r="N10" s="12">
        <f t="shared" si="1"/>
        <v>49.664429530201346</v>
      </c>
      <c r="O10" s="12">
        <f>('анализ успеваемости 2 полугодие'!O10+'анализ успеваемости 2 полугодие'!P10*0.64+'анализ успеваемости 2 полугодие'!R10*0.36+'анализ успеваемости 2 полугодие'!T10*0.16+'анализ успеваемости 2 полугодие'!U10*0.07)*100/'анализ успеваемости 2 полугодие'!N10</f>
        <v>52.322147651006716</v>
      </c>
      <c r="P10" s="10">
        <v>62</v>
      </c>
      <c r="Q10" s="10">
        <v>49</v>
      </c>
      <c r="R10" s="10">
        <v>0</v>
      </c>
      <c r="S10" s="10">
        <v>100</v>
      </c>
      <c r="T10" s="12">
        <f>Q10/P10*100</f>
        <v>79.03225806451613</v>
      </c>
      <c r="U10" s="12">
        <f>('анализ успеваемости 2 полугодие'!D43+'анализ успеваемости 2 полугодие'!E43*0.64+'анализ успеваемости 2 полугодие'!G43*0.36+'анализ успеваемости 2 полугодие'!I43*0.16+'анализ успеваемости 2 полугодие'!J43*0.07)*100/'анализ успеваемости 2 полугодие'!C43</f>
        <v>64.51612903225806</v>
      </c>
      <c r="V10" s="13">
        <v>319</v>
      </c>
      <c r="W10" s="10">
        <v>211</v>
      </c>
      <c r="X10" s="10">
        <v>0</v>
      </c>
      <c r="Y10" s="10">
        <v>100</v>
      </c>
      <c r="Z10" s="11">
        <f t="shared" si="2"/>
        <v>66.14420062695925</v>
      </c>
      <c r="AA10" s="11">
        <f>('анализ успеваемости 2 полугодие'!O43+'анализ успеваемости 2 полугодие'!P43*0.64+'анализ успеваемости 2 полугодие'!R43*0.36+'анализ успеваемости 2 полугодие'!T43*0.16+'анализ успеваемости 2 полугодие'!U43*0.07)*100/'анализ успеваемости 2 полугодие'!N43</f>
        <v>57.905956112852664</v>
      </c>
    </row>
    <row r="11" spans="1:27" ht="15.75">
      <c r="A11" s="21"/>
      <c r="B11" s="22" t="s">
        <v>21</v>
      </c>
      <c r="C11" s="23">
        <f>SUM(C4:C10)</f>
        <v>672</v>
      </c>
      <c r="D11" s="23">
        <f>SUM(D4:D10)</f>
        <v>1920</v>
      </c>
      <c r="E11" s="23">
        <f>SUM(E4:E10)</f>
        <v>1244</v>
      </c>
      <c r="F11" s="23">
        <f>SUM(F4:F10)</f>
        <v>3</v>
      </c>
      <c r="G11" s="24">
        <f>(D11-F11)*100/D11</f>
        <v>99.84375</v>
      </c>
      <c r="H11" s="11">
        <f t="shared" si="0"/>
        <v>64.79166666666667</v>
      </c>
      <c r="I11" s="11">
        <f>('анализ успеваемости 2 полугодие'!D11+'анализ успеваемости 2 полугодие'!E11*0.64+'анализ успеваемости 2 полугодие'!G11*0.36+'анализ успеваемости 2 полугодие'!I11*0.16)*100/'анализ успеваемости 2 полугодие'!C11</f>
        <v>59.679166666666674</v>
      </c>
      <c r="J11" s="23">
        <f>SUM(J4:J10)</f>
        <v>2867</v>
      </c>
      <c r="K11" s="23">
        <f>SUM(K4:K10)</f>
        <v>1001</v>
      </c>
      <c r="L11" s="23">
        <f>SUM(L4:L10)</f>
        <v>26</v>
      </c>
      <c r="M11" s="24">
        <f>(J11-L11)*100/J11</f>
        <v>99.09312870596442</v>
      </c>
      <c r="N11" s="12">
        <f t="shared" si="1"/>
        <v>34.91454482036973</v>
      </c>
      <c r="O11" s="12">
        <f>('анализ успеваемости 2 полугодие'!O11+'анализ успеваемости 2 полугодие'!P11*0.64+'анализ успеваемости 2 полугодие'!R11*0.36+'анализ успеваемости 2 полугодие'!T11*0.16+'анализ успеваемости 2 полугодие'!U11*0.07)*100/'анализ успеваемости 2 полугодие'!N11</f>
        <v>47.94672274798458</v>
      </c>
      <c r="P11" s="23">
        <f>SUM(P4:P10)</f>
        <v>438</v>
      </c>
      <c r="Q11" s="23">
        <f>SUM(Q4:Q10)</f>
        <v>235</v>
      </c>
      <c r="R11" s="23">
        <f>SUM(R4:R10)</f>
        <v>4</v>
      </c>
      <c r="S11" s="24">
        <f>(P11-R11)*100/P11</f>
        <v>99.08675799086758</v>
      </c>
      <c r="T11" s="12">
        <f>Q11/P11*100</f>
        <v>53.65296803652968</v>
      </c>
      <c r="U11" s="12">
        <f>('анализ успеваемости 2 полугодие'!D44+'анализ успеваемости 2 полугодие'!E44*0.64+'анализ успеваемости 2 полугодие'!G44*0.36+'анализ успеваемости 2 полугодие'!I44*0.16+'анализ успеваемости 2 полугодие'!J44*0.07)*100/'анализ успеваемости 2 полугодие'!C44</f>
        <v>53.79999999999999</v>
      </c>
      <c r="V11" s="25">
        <f>SUM(V4:V10)</f>
        <v>5301</v>
      </c>
      <c r="W11" s="25">
        <f>SUM(W4:W10)</f>
        <v>2480</v>
      </c>
      <c r="X11" s="25">
        <f>SUM(X4:X10)</f>
        <v>33</v>
      </c>
      <c r="Y11" s="24">
        <f>(V11-X11)*100/V11</f>
        <v>99.37747594793436</v>
      </c>
      <c r="Z11" s="11">
        <f t="shared" si="2"/>
        <v>46.783625730994146</v>
      </c>
      <c r="AA11" s="11">
        <f>('анализ успеваемости 2 полугодие'!O44+'анализ успеваемости 2 полугодие'!P44*0.64+'анализ успеваемости 2 полугодие'!R44*0.36+'анализ успеваемости 2 полугодие'!T44*0.16+'анализ успеваемости 2 полугодие'!U44*0.07)*100/'анализ успеваемости 2 полугодие'!N44</f>
        <v>52.738414400612804</v>
      </c>
    </row>
    <row r="12" spans="1:27" ht="15">
      <c r="A12" s="8">
        <v>9</v>
      </c>
      <c r="B12" s="9" t="s">
        <v>22</v>
      </c>
      <c r="C12" s="10">
        <v>9</v>
      </c>
      <c r="D12" s="10">
        <v>36</v>
      </c>
      <c r="E12" s="10">
        <v>17</v>
      </c>
      <c r="F12" s="10">
        <v>1</v>
      </c>
      <c r="G12" s="10">
        <v>97</v>
      </c>
      <c r="H12" s="11">
        <f t="shared" si="0"/>
        <v>47.22222222222222</v>
      </c>
      <c r="I12" s="11">
        <f>('анализ успеваемости 2 полугодие'!D12+'анализ успеваемости 2 полугодие'!E12*0.64+'анализ успеваемости 2 полугодие'!G12*0.36+'анализ успеваемости 2 полугодие'!I12*0.16)*100/'анализ успеваемости 2 полугодие'!C12</f>
        <v>51.66666666666667</v>
      </c>
      <c r="J12" s="10">
        <v>50</v>
      </c>
      <c r="K12" s="10">
        <v>21</v>
      </c>
      <c r="L12" s="10">
        <v>4</v>
      </c>
      <c r="M12" s="10">
        <v>92</v>
      </c>
      <c r="N12" s="12">
        <f t="shared" si="1"/>
        <v>42</v>
      </c>
      <c r="O12" s="12">
        <f>('анализ успеваемости 2 полугодие'!O12+'анализ успеваемости 2 полугодие'!P12*0.64+'анализ успеваемости 2 полугодие'!R12*0.36+'анализ успеваемости 2 полугодие'!T12*0.16+'анализ успеваемости 2 полугодие'!U12*0.07)*100/'анализ успеваемости 2 полугодие'!N12</f>
        <v>49.040000000000006</v>
      </c>
      <c r="P12" s="10">
        <v>7</v>
      </c>
      <c r="Q12" s="10">
        <v>7</v>
      </c>
      <c r="R12" s="10">
        <v>0</v>
      </c>
      <c r="S12" s="10">
        <v>100</v>
      </c>
      <c r="T12" s="12">
        <f>Q12/P12*100</f>
        <v>100</v>
      </c>
      <c r="U12" s="12">
        <f>('анализ успеваемости 2 полугодие'!D45+'анализ успеваемости 2 полугодие'!E45*0.64+'анализ успеваемости 2 полугодие'!G45*0.36+'анализ успеваемости 2 полугодие'!I45*0.16+'анализ успеваемости 2 полугодие'!J45*0.07)*100/'анализ успеваемости 2 полугодие'!C45</f>
        <v>79.42857142857143</v>
      </c>
      <c r="V12" s="13">
        <v>102</v>
      </c>
      <c r="W12" s="10">
        <v>45</v>
      </c>
      <c r="X12" s="10">
        <v>5</v>
      </c>
      <c r="Y12" s="10">
        <v>95</v>
      </c>
      <c r="Z12" s="11">
        <f t="shared" si="2"/>
        <v>44.11764705882353</v>
      </c>
      <c r="AA12" s="11">
        <f>('анализ успеваемости 2 полугодие'!O45+'анализ успеваемости 2 полугодие'!P45*0.64+'анализ успеваемости 2 полугодие'!R45*0.36+'анализ успеваемости 2 полугодие'!T45*0.16+'анализ успеваемости 2 полугодие'!U45*0.07)*100/'анализ успеваемости 2 полугодие'!N45</f>
        <v>47.72549019607843</v>
      </c>
    </row>
    <row r="13" spans="1:27" ht="15">
      <c r="A13" s="8">
        <v>10</v>
      </c>
      <c r="B13" s="9" t="s">
        <v>23</v>
      </c>
      <c r="C13" s="10">
        <v>14</v>
      </c>
      <c r="D13" s="10">
        <v>21</v>
      </c>
      <c r="E13" s="10">
        <v>9</v>
      </c>
      <c r="F13" s="10">
        <v>0</v>
      </c>
      <c r="G13" s="10">
        <v>100</v>
      </c>
      <c r="H13" s="11">
        <f t="shared" si="0"/>
        <v>42.857142857142854</v>
      </c>
      <c r="I13" s="11">
        <f>('анализ успеваемости 2 полугодие'!D13+'анализ успеваемости 2 полугодие'!E13*0.64+'анализ успеваемости 2 полугодие'!G13*0.36+'анализ успеваемости 2 полугодие'!I13*0.16)*100/'анализ успеваемости 2 полугодие'!C13</f>
        <v>54.857142857142854</v>
      </c>
      <c r="J13" s="10">
        <v>79</v>
      </c>
      <c r="K13" s="10">
        <v>21</v>
      </c>
      <c r="L13" s="10">
        <v>2</v>
      </c>
      <c r="M13" s="10">
        <v>97.4</v>
      </c>
      <c r="N13" s="12">
        <f t="shared" si="1"/>
        <v>26.582278481012654</v>
      </c>
      <c r="O13" s="12">
        <f>('анализ успеваемости 2 полугодие'!O13+'анализ успеваемости 2 полугодие'!P13*0.64+'анализ успеваемости 2 полугодие'!R13*0.36+'анализ успеваемости 2 полугодие'!T13*0.16+'анализ успеваемости 2 полугодие'!U13*0.07)*100/'анализ успеваемости 2 полугодие'!N13</f>
        <v>43.848101265822784</v>
      </c>
      <c r="P13" s="10">
        <v>14</v>
      </c>
      <c r="Q13" s="10">
        <v>5</v>
      </c>
      <c r="R13" s="10">
        <v>0</v>
      </c>
      <c r="S13" s="10">
        <v>100</v>
      </c>
      <c r="T13" s="12">
        <f>Q13/P13*100</f>
        <v>35.714285714285715</v>
      </c>
      <c r="U13" s="12">
        <f>('анализ успеваемости 2 полугодие'!D46+'анализ успеваемости 2 полугодие'!E46*0.64+'анализ успеваемости 2 полугодие'!G46*0.36+'анализ успеваемости 2 полугодие'!I46*0.16+'анализ успеваемости 2 полугодие'!J46*0.07)*100/'анализ успеваемости 2 полугодие'!C46</f>
        <v>53.714285714285715</v>
      </c>
      <c r="V13" s="13">
        <v>114</v>
      </c>
      <c r="W13" s="10">
        <v>35</v>
      </c>
      <c r="X13" s="10">
        <v>2</v>
      </c>
      <c r="Y13" s="10">
        <v>98.2</v>
      </c>
      <c r="Z13" s="11">
        <f t="shared" si="2"/>
        <v>30.701754385964914</v>
      </c>
      <c r="AA13" s="11">
        <f>('анализ успеваемости 2 полугодие'!O46+'анализ успеваемости 2 полугодие'!P46*0.64+'анализ успеваемости 2 полугодие'!R46*0.36+'анализ успеваемости 2 полугодие'!T46*0.16+'анализ успеваемости 2 полугодие'!U46*0.07)*100/'анализ успеваемости 2 полугодие'!N46</f>
        <v>47.719298245614034</v>
      </c>
    </row>
    <row r="14" spans="1:27" ht="15">
      <c r="A14" s="8">
        <v>11</v>
      </c>
      <c r="B14" s="9" t="s">
        <v>24</v>
      </c>
      <c r="C14" s="10">
        <v>5</v>
      </c>
      <c r="D14" s="10">
        <v>9</v>
      </c>
      <c r="E14" s="10">
        <v>4</v>
      </c>
      <c r="F14" s="10">
        <v>0</v>
      </c>
      <c r="G14" s="10">
        <v>100</v>
      </c>
      <c r="H14" s="11">
        <f t="shared" si="0"/>
        <v>44.44444444444444</v>
      </c>
      <c r="I14" s="11">
        <f>('анализ успеваемости 2 полугодие'!D14+'анализ успеваемости 2 полугодие'!E14*0.64+'анализ успеваемости 2 полугодие'!G14*0.36+'анализ успеваемости 2 полугодие'!I14*0.16)*100/'анализ успеваемости 2 полугодие'!C14</f>
        <v>48.444444444444436</v>
      </c>
      <c r="J14" s="10">
        <v>0</v>
      </c>
      <c r="K14" s="10">
        <v>0</v>
      </c>
      <c r="L14" s="10">
        <v>0</v>
      </c>
      <c r="M14" s="10">
        <v>0</v>
      </c>
      <c r="N14" s="12">
        <v>0</v>
      </c>
      <c r="O14" s="12">
        <v>0</v>
      </c>
      <c r="P14" s="10">
        <v>0</v>
      </c>
      <c r="Q14" s="10">
        <v>0</v>
      </c>
      <c r="R14" s="10">
        <v>0</v>
      </c>
      <c r="S14" s="10">
        <v>0</v>
      </c>
      <c r="T14" s="12">
        <v>0</v>
      </c>
      <c r="U14" s="12">
        <v>0</v>
      </c>
      <c r="V14" s="13">
        <v>9</v>
      </c>
      <c r="W14" s="10">
        <v>4</v>
      </c>
      <c r="X14" s="10">
        <v>0</v>
      </c>
      <c r="Y14" s="10">
        <v>100</v>
      </c>
      <c r="Z14" s="11">
        <f t="shared" si="2"/>
        <v>44.44444444444444</v>
      </c>
      <c r="AA14" s="11">
        <f>('анализ успеваемости 2 полугодие'!O47+'анализ успеваемости 2 полугодие'!P47*0.64+'анализ успеваемости 2 полугодие'!R47*0.36+'анализ успеваемости 2 полугодие'!T47*0.16+'анализ успеваемости 2 полугодие'!U47*0.07)*100/'анализ успеваемости 2 полугодие'!N47</f>
        <v>48.444444444444436</v>
      </c>
    </row>
    <row r="15" spans="1:27" ht="15">
      <c r="A15" s="8">
        <v>12</v>
      </c>
      <c r="B15" s="9" t="s">
        <v>25</v>
      </c>
      <c r="C15" s="10">
        <v>3</v>
      </c>
      <c r="D15" s="10">
        <v>13</v>
      </c>
      <c r="E15" s="10">
        <v>7</v>
      </c>
      <c r="F15" s="10">
        <v>0</v>
      </c>
      <c r="G15" s="10">
        <v>100</v>
      </c>
      <c r="H15" s="11">
        <f t="shared" si="0"/>
        <v>53.84615384615385</v>
      </c>
      <c r="I15" s="11" t="s">
        <v>26</v>
      </c>
      <c r="J15" s="10">
        <v>9</v>
      </c>
      <c r="K15" s="10">
        <v>4</v>
      </c>
      <c r="L15" s="10">
        <v>0</v>
      </c>
      <c r="M15" s="10">
        <v>100</v>
      </c>
      <c r="N15" s="12">
        <f>K15/J15*100</f>
        <v>44.44444444444444</v>
      </c>
      <c r="O15" s="12" t="s">
        <v>27</v>
      </c>
      <c r="P15" s="10">
        <v>0</v>
      </c>
      <c r="Q15" s="10">
        <v>0</v>
      </c>
      <c r="R15" s="10">
        <v>0</v>
      </c>
      <c r="S15" s="10">
        <v>0</v>
      </c>
      <c r="T15" s="12">
        <v>0</v>
      </c>
      <c r="U15" s="12">
        <v>0</v>
      </c>
      <c r="V15" s="13">
        <v>22</v>
      </c>
      <c r="W15" s="10">
        <v>11</v>
      </c>
      <c r="X15" s="10">
        <v>0</v>
      </c>
      <c r="Y15" s="10">
        <v>100</v>
      </c>
      <c r="Z15" s="11">
        <f t="shared" si="2"/>
        <v>50</v>
      </c>
      <c r="AA15" s="11" t="s">
        <v>28</v>
      </c>
    </row>
    <row r="16" spans="1:27" ht="15">
      <c r="A16" s="8">
        <v>13</v>
      </c>
      <c r="B16" s="9" t="s">
        <v>29</v>
      </c>
      <c r="C16" s="26">
        <v>15</v>
      </c>
      <c r="D16" s="26">
        <v>45</v>
      </c>
      <c r="E16" s="26">
        <v>20</v>
      </c>
      <c r="F16" s="26">
        <v>1</v>
      </c>
      <c r="G16" s="26">
        <v>98</v>
      </c>
      <c r="H16" s="11">
        <f t="shared" si="0"/>
        <v>44.44444444444444</v>
      </c>
      <c r="I16" s="11">
        <f>('анализ успеваемости 2 полугодие'!D16+'анализ успеваемости 2 полугодие'!E16*0.64+'анализ успеваемости 2 полугодие'!G16*0.36+'анализ успеваемости 2 полугодие'!I16*0.16)*100/'анализ успеваемости 2 полугодие'!C16</f>
        <v>53.6</v>
      </c>
      <c r="J16" s="26">
        <v>64</v>
      </c>
      <c r="K16" s="26">
        <v>18</v>
      </c>
      <c r="L16" s="26">
        <v>1</v>
      </c>
      <c r="M16" s="26">
        <v>98.4</v>
      </c>
      <c r="N16" s="12">
        <f>K16/J16*100</f>
        <v>28.125</v>
      </c>
      <c r="O16" s="12">
        <f>('анализ успеваемости 2 полугодие'!O16+'анализ успеваемости 2 полугодие'!P16*0.64+'анализ успеваемости 2 полугодие'!R16*0.36+'анализ успеваемости 2 полугодие'!T16*0.16+'анализ успеваемости 2 полугодие'!U16*0.07)*100/'анализ успеваемости 2 полугодие'!N16</f>
        <v>44.125</v>
      </c>
      <c r="P16" s="26">
        <v>14</v>
      </c>
      <c r="Q16" s="26">
        <v>6</v>
      </c>
      <c r="R16" s="26">
        <v>0</v>
      </c>
      <c r="S16" s="26">
        <v>100</v>
      </c>
      <c r="T16" s="12">
        <f>Q16/P16*100</f>
        <v>42.857142857142854</v>
      </c>
      <c r="U16" s="12">
        <v>50.57</v>
      </c>
      <c r="V16" s="26">
        <v>123</v>
      </c>
      <c r="W16" s="26">
        <v>44</v>
      </c>
      <c r="X16" s="26">
        <v>2</v>
      </c>
      <c r="Y16" s="26">
        <v>98.37</v>
      </c>
      <c r="Z16" s="11">
        <f t="shared" si="2"/>
        <v>35.77235772357724</v>
      </c>
      <c r="AA16" s="11">
        <v>48.33</v>
      </c>
    </row>
    <row r="17" spans="1:27" ht="15">
      <c r="A17" s="8">
        <v>14</v>
      </c>
      <c r="B17" s="9" t="s">
        <v>30</v>
      </c>
      <c r="C17" s="26">
        <v>0</v>
      </c>
      <c r="D17" s="26">
        <v>14</v>
      </c>
      <c r="E17" s="26">
        <v>9</v>
      </c>
      <c r="F17" s="26">
        <v>0</v>
      </c>
      <c r="G17" s="26">
        <v>100</v>
      </c>
      <c r="H17" s="11">
        <f t="shared" si="0"/>
        <v>64.28571428571429</v>
      </c>
      <c r="I17" s="11">
        <f>('анализ успеваемости 2 полугодие'!D17+'анализ успеваемости 2 полугодие'!E17*0.64+'анализ успеваемости 2 полугодие'!G17*0.36+'анализ успеваемости 2 полугодие'!I17*0.16)*100/'анализ успеваемости 2 полугодие'!C17</f>
        <v>56.57142857142857</v>
      </c>
      <c r="J17" s="26">
        <v>36</v>
      </c>
      <c r="K17" s="26">
        <v>13</v>
      </c>
      <c r="L17" s="26">
        <v>0</v>
      </c>
      <c r="M17" s="26">
        <v>100</v>
      </c>
      <c r="N17" s="12">
        <f>K17/J17*100</f>
        <v>36.11111111111111</v>
      </c>
      <c r="O17" s="12">
        <f>('анализ успеваемости 2 полугодие'!O17+'анализ успеваемости 2 полугодие'!P17*0.64+'анализ успеваемости 2 полугодие'!R17*0.36+'анализ успеваемости 2 полугодие'!T17*0.16+'анализ успеваемости 2 полугодие'!U17*0.07)*100/'анализ успеваемости 2 полугодие'!N17</f>
        <v>46.111111111111114</v>
      </c>
      <c r="P17" s="26">
        <v>5</v>
      </c>
      <c r="Q17" s="26">
        <v>3</v>
      </c>
      <c r="R17" s="26">
        <v>0</v>
      </c>
      <c r="S17" s="26">
        <v>100</v>
      </c>
      <c r="T17" s="12">
        <f>Q17/P17*100</f>
        <v>60</v>
      </c>
      <c r="U17" s="12">
        <f>('анализ успеваемости 2 полугодие'!D50+'анализ успеваемости 2 полугодие'!E50*0.64+'анализ успеваемости 2 полугодие'!G50*0.36+'анализ успеваемости 2 полугодие'!I50*0.16+'анализ успеваемости 2 полугодие'!J50*0.07)*100/'анализ успеваемости 2 полугодие'!C50</f>
        <v>76.00000000000001</v>
      </c>
      <c r="V17" s="26">
        <v>58</v>
      </c>
      <c r="W17" s="26">
        <v>27</v>
      </c>
      <c r="X17" s="26">
        <v>0</v>
      </c>
      <c r="Y17" s="26">
        <v>100</v>
      </c>
      <c r="Z17" s="11">
        <f t="shared" si="2"/>
        <v>46.55172413793103</v>
      </c>
      <c r="AA17" s="11">
        <f>('анализ успеваемости 2 полугодие'!O50+'анализ успеваемости 2 полугодие'!P50*0.64+'анализ успеваемости 2 полугодие'!R50*0.36+'анализ успеваемости 2 полугодие'!T50*0.16+'анализ успеваемости 2 полугодие'!U50*0.07)*100/'анализ успеваемости 2 полугодие'!N50</f>
        <v>50.275862068965516</v>
      </c>
    </row>
    <row r="18" spans="1:27" ht="15">
      <c r="A18" s="8">
        <v>15</v>
      </c>
      <c r="B18" s="9" t="s">
        <v>31</v>
      </c>
      <c r="C18" s="26">
        <v>6</v>
      </c>
      <c r="D18" s="26">
        <v>3</v>
      </c>
      <c r="E18" s="26">
        <v>2</v>
      </c>
      <c r="F18" s="26">
        <v>0</v>
      </c>
      <c r="G18" s="26">
        <v>100</v>
      </c>
      <c r="H18" s="11">
        <f t="shared" si="0"/>
        <v>66.66666666666666</v>
      </c>
      <c r="I18" s="11">
        <f>('анализ успеваемости 2 полугодие'!D18+'анализ успеваемости 2 полугодие'!E18*0.64+'анализ успеваемости 2 полугодие'!G18*0.36+'анализ успеваемости 2 полугодие'!I18*0.16)*100/'анализ успеваемости 2 полугодие'!C18</f>
        <v>54.666666666666664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</row>
    <row r="19" spans="1:27" ht="15">
      <c r="A19" s="8">
        <v>16</v>
      </c>
      <c r="B19" s="9" t="s">
        <v>32</v>
      </c>
      <c r="C19" s="26">
        <v>11</v>
      </c>
      <c r="D19" s="26">
        <v>19</v>
      </c>
      <c r="E19" s="26">
        <v>11</v>
      </c>
      <c r="F19" s="26">
        <v>0</v>
      </c>
      <c r="G19" s="26">
        <v>100</v>
      </c>
      <c r="H19" s="11">
        <f t="shared" si="0"/>
        <v>57.89473684210527</v>
      </c>
      <c r="I19" s="11">
        <f>('анализ успеваемости 2 полугодие'!D19+'анализ успеваемости 2 полугодие'!E19*0.64+'анализ успеваемости 2 полугодие'!G19*0.36+'анализ успеваемости 2 полугодие'!I19*0.16)*100/'анализ успеваемости 2 полугодие'!C19</f>
        <v>59.78947368421053</v>
      </c>
      <c r="J19" s="26">
        <v>45</v>
      </c>
      <c r="K19" s="26">
        <v>17</v>
      </c>
      <c r="L19" s="26">
        <v>0</v>
      </c>
      <c r="M19" s="26">
        <v>100</v>
      </c>
      <c r="N19" s="12">
        <f>K19/J19*100</f>
        <v>37.77777777777778</v>
      </c>
      <c r="O19" s="12">
        <f>('анализ успеваемости 2 полугодие'!O19+'анализ успеваемости 2 полугодие'!P19*0.64+'анализ успеваемости 2 полугодие'!R19*0.36+'анализ успеваемости 2 полугодие'!T19*0.16+'анализ успеваемости 2 полугодие'!U19*0.07)*100/'анализ успеваемости 2 полугодие'!N19</f>
        <v>48.977777777777774</v>
      </c>
      <c r="P19" s="26">
        <v>6</v>
      </c>
      <c r="Q19" s="26">
        <v>5</v>
      </c>
      <c r="R19" s="26">
        <v>0</v>
      </c>
      <c r="S19" s="26">
        <v>100</v>
      </c>
      <c r="T19" s="12">
        <f>Q19/P19*100</f>
        <v>83.33333333333334</v>
      </c>
      <c r="U19" s="12">
        <f>('анализ успеваемости 2 полугодие'!D52+'анализ успеваемости 2 полугодие'!E52*0.64+'анализ успеваемости 2 полугодие'!G52*0.36+'анализ успеваемости 2 полугодие'!I52*0.16+'анализ успеваемости 2 полугодие'!J52*0.07)*100/'анализ успеваемости 2 полугодие'!C52</f>
        <v>59.333333333333336</v>
      </c>
      <c r="V19" s="26">
        <v>81</v>
      </c>
      <c r="W19" s="26">
        <v>33</v>
      </c>
      <c r="X19" s="26">
        <v>0</v>
      </c>
      <c r="Y19" s="26">
        <v>100</v>
      </c>
      <c r="Z19" s="11">
        <v>47.1</v>
      </c>
      <c r="AA19" s="11">
        <f>('анализ успеваемости 2 полугодие'!O52+'анализ успеваемости 2 полугодие'!P52*0.64+'анализ успеваемости 2 полугодие'!R52*0.36+'анализ успеваемости 2 полугодие'!T52*0.16+'анализ успеваемости 2 полугодие'!U52*0.07)*100/'анализ успеваемости 2 полугодие'!N52</f>
        <v>52.586666666666666</v>
      </c>
    </row>
    <row r="20" spans="1:27" ht="15">
      <c r="A20" s="8">
        <v>17</v>
      </c>
      <c r="B20" s="9" t="s">
        <v>33</v>
      </c>
      <c r="C20" s="26">
        <v>16</v>
      </c>
      <c r="D20" s="26">
        <v>29</v>
      </c>
      <c r="E20" s="26">
        <v>12</v>
      </c>
      <c r="F20" s="26">
        <v>0</v>
      </c>
      <c r="G20" s="26">
        <v>100</v>
      </c>
      <c r="H20" s="11">
        <f t="shared" si="0"/>
        <v>41.37931034482759</v>
      </c>
      <c r="I20" s="11">
        <f>('анализ успеваемости 2 полугодие'!D20+'анализ успеваемости 2 полугодие'!E20*0.64+'анализ успеваемости 2 полугодие'!G20*0.36+'анализ успеваемости 2 полугодие'!I20*0.16)*100/'анализ успеваемости 2 полугодие'!C20</f>
        <v>51.310344827586206</v>
      </c>
      <c r="J20" s="26">
        <v>57</v>
      </c>
      <c r="K20" s="26">
        <v>19</v>
      </c>
      <c r="L20" s="26">
        <v>4</v>
      </c>
      <c r="M20" s="26">
        <v>98</v>
      </c>
      <c r="N20" s="12">
        <f>K20/J20*100</f>
        <v>33.33333333333333</v>
      </c>
      <c r="O20" s="12">
        <f>('анализ успеваемости 2 полугодие'!O20+'анализ успеваемости 2 полугодие'!P20*0.64+'анализ успеваемости 2 полугодие'!R20*0.36+'анализ успеваемости 2 полугодие'!T20*0.16+'анализ успеваемости 2 полугодие'!U20*0.07)*100/'анализ успеваемости 2 полугодие'!N20</f>
        <v>45.05263157894737</v>
      </c>
      <c r="P20" s="26">
        <v>12</v>
      </c>
      <c r="Q20" s="26">
        <v>8</v>
      </c>
      <c r="R20" s="26">
        <v>0</v>
      </c>
      <c r="S20" s="26">
        <v>100</v>
      </c>
      <c r="T20" s="12">
        <f>Q20/P20*100</f>
        <v>66.66666666666666</v>
      </c>
      <c r="U20" s="12">
        <f>('анализ успеваемости 2 полугодие'!D53+'анализ успеваемости 2 полугодие'!E53*0.64+'анализ успеваемости 2 полугодие'!G53*0.36+'анализ успеваемости 2 полугодие'!I53*0.16+'анализ успеваемости 2 полугодие'!J53*0.07)*100/'анализ успеваемости 2 полугодие'!C53</f>
        <v>57.666666666666664</v>
      </c>
      <c r="V20" s="26">
        <v>114</v>
      </c>
      <c r="W20" s="26">
        <v>39</v>
      </c>
      <c r="X20" s="26">
        <v>4</v>
      </c>
      <c r="Y20" s="26">
        <v>99</v>
      </c>
      <c r="Z20" s="11">
        <f>W20/V20*100</f>
        <v>34.21052631578947</v>
      </c>
      <c r="AA20" s="11">
        <f>('анализ успеваемости 2 полугодие'!O53+'анализ успеваемости 2 полугодие'!P53*0.64+'анализ успеваемости 2 полугодие'!R53*0.36+'анализ успеваемости 2 полугодие'!T53*0.16+'анализ успеваемости 2 полугодие'!U53*0.07)*100/'анализ успеваемости 2 полугодие'!N53</f>
        <v>48.44897959183673</v>
      </c>
    </row>
    <row r="21" spans="1:27" ht="15">
      <c r="A21" s="8">
        <v>18</v>
      </c>
      <c r="B21" s="9" t="s">
        <v>34</v>
      </c>
      <c r="C21" s="26">
        <v>8</v>
      </c>
      <c r="D21" s="26">
        <v>14</v>
      </c>
      <c r="E21" s="26">
        <v>10</v>
      </c>
      <c r="F21" s="26">
        <v>0</v>
      </c>
      <c r="G21" s="26">
        <v>100</v>
      </c>
      <c r="H21" s="11">
        <f t="shared" si="0"/>
        <v>71.42857142857143</v>
      </c>
      <c r="I21" s="11">
        <v>66.3</v>
      </c>
      <c r="J21" s="26">
        <v>50</v>
      </c>
      <c r="K21" s="26">
        <v>20</v>
      </c>
      <c r="L21" s="26">
        <v>0</v>
      </c>
      <c r="M21" s="26">
        <v>100</v>
      </c>
      <c r="N21" s="12">
        <f>K21/J21*100</f>
        <v>40</v>
      </c>
      <c r="O21" s="12">
        <v>50</v>
      </c>
      <c r="P21" s="26">
        <v>10</v>
      </c>
      <c r="Q21" s="26">
        <v>8</v>
      </c>
      <c r="R21" s="26">
        <v>0</v>
      </c>
      <c r="S21" s="26">
        <v>100</v>
      </c>
      <c r="T21" s="12">
        <f>Q21/P21*100</f>
        <v>80</v>
      </c>
      <c r="U21" s="12">
        <v>72.8</v>
      </c>
      <c r="V21" s="26">
        <v>82</v>
      </c>
      <c r="W21" s="26">
        <v>38</v>
      </c>
      <c r="X21" s="26">
        <v>0</v>
      </c>
      <c r="Y21" s="26">
        <v>100</v>
      </c>
      <c r="Z21" s="11">
        <f>W21/V21*100</f>
        <v>46.34146341463415</v>
      </c>
      <c r="AA21" s="11">
        <f>('анализ успеваемости 2 полугодие'!O54+'анализ успеваемости 2 полугодие'!P54*0.64+'анализ успеваемости 2 полугодие'!R54*0.36+'анализ успеваемости 2 полугодие'!T54*0.16+'анализ успеваемости 2 полугодие'!U54*0.07)*100/'анализ успеваемости 2 полугодие'!N54</f>
        <v>54.68292682926829</v>
      </c>
    </row>
    <row r="22" spans="1:27" ht="15">
      <c r="A22" s="8">
        <v>19</v>
      </c>
      <c r="B22" s="9" t="s">
        <v>35</v>
      </c>
      <c r="C22" s="26">
        <v>3</v>
      </c>
      <c r="D22" s="26">
        <v>7</v>
      </c>
      <c r="E22" s="26">
        <v>5</v>
      </c>
      <c r="F22" s="26">
        <v>0</v>
      </c>
      <c r="G22" s="26">
        <v>100</v>
      </c>
      <c r="H22" s="11">
        <f t="shared" si="0"/>
        <v>71.42857142857143</v>
      </c>
      <c r="I22" s="11">
        <v>71.4</v>
      </c>
      <c r="J22" s="26">
        <v>0</v>
      </c>
      <c r="K22" s="26">
        <v>0</v>
      </c>
      <c r="L22" s="26">
        <v>0</v>
      </c>
      <c r="M22" s="26">
        <v>0</v>
      </c>
      <c r="N22" s="12">
        <v>0</v>
      </c>
      <c r="O22" s="12">
        <v>0</v>
      </c>
      <c r="P22" s="26">
        <v>0</v>
      </c>
      <c r="Q22" s="26">
        <v>0</v>
      </c>
      <c r="R22" s="26">
        <v>0</v>
      </c>
      <c r="S22" s="26">
        <v>0</v>
      </c>
      <c r="T22" s="12">
        <v>0</v>
      </c>
      <c r="U22" s="12">
        <v>0</v>
      </c>
      <c r="V22" s="26">
        <v>10</v>
      </c>
      <c r="W22" s="26">
        <v>5</v>
      </c>
      <c r="X22" s="26">
        <v>0</v>
      </c>
      <c r="Y22" s="26">
        <v>100</v>
      </c>
      <c r="Z22" s="11">
        <f>W22/V22*100</f>
        <v>50</v>
      </c>
      <c r="AA22" s="11">
        <v>48.5</v>
      </c>
    </row>
    <row r="23" spans="1:27" ht="15">
      <c r="A23" s="8">
        <v>20</v>
      </c>
      <c r="B23" s="9" t="s">
        <v>36</v>
      </c>
      <c r="C23" s="26">
        <v>12</v>
      </c>
      <c r="D23" s="26">
        <v>34</v>
      </c>
      <c r="E23" s="26">
        <v>14</v>
      </c>
      <c r="F23" s="26">
        <v>1</v>
      </c>
      <c r="G23" s="26">
        <v>97</v>
      </c>
      <c r="H23" s="11">
        <f t="shared" si="0"/>
        <v>41.17647058823529</v>
      </c>
      <c r="I23" s="11">
        <v>52.2</v>
      </c>
      <c r="J23" s="26">
        <v>48</v>
      </c>
      <c r="K23" s="26">
        <v>14</v>
      </c>
      <c r="L23" s="26">
        <v>1</v>
      </c>
      <c r="M23" s="26">
        <v>97.9</v>
      </c>
      <c r="N23" s="12">
        <f>K23/J23*100</f>
        <v>29.166666666666668</v>
      </c>
      <c r="O23" s="12">
        <v>51.2</v>
      </c>
      <c r="P23" s="26">
        <v>0</v>
      </c>
      <c r="Q23" s="26">
        <v>0</v>
      </c>
      <c r="R23" s="26">
        <v>0</v>
      </c>
      <c r="S23" s="26">
        <v>0</v>
      </c>
      <c r="T23" s="12">
        <v>0</v>
      </c>
      <c r="U23" s="12">
        <v>0</v>
      </c>
      <c r="V23" s="26">
        <v>94</v>
      </c>
      <c r="W23" s="26">
        <v>28</v>
      </c>
      <c r="X23" s="26">
        <v>2</v>
      </c>
      <c r="Y23" s="26">
        <v>98</v>
      </c>
      <c r="Z23" s="11" t="s">
        <v>37</v>
      </c>
      <c r="AA23" s="11">
        <v>49.4</v>
      </c>
    </row>
    <row r="24" spans="1:27" ht="15">
      <c r="A24" s="8">
        <v>21</v>
      </c>
      <c r="B24" s="9" t="s">
        <v>38</v>
      </c>
      <c r="C24" s="26">
        <v>13</v>
      </c>
      <c r="D24" s="26">
        <v>38</v>
      </c>
      <c r="E24" s="26">
        <v>18</v>
      </c>
      <c r="F24" s="26">
        <v>0</v>
      </c>
      <c r="G24" s="26">
        <v>100</v>
      </c>
      <c r="H24" s="11">
        <f t="shared" si="0"/>
        <v>47.368421052631575</v>
      </c>
      <c r="I24" s="11">
        <v>54</v>
      </c>
      <c r="J24" s="26">
        <v>62</v>
      </c>
      <c r="K24" s="26">
        <v>21</v>
      </c>
      <c r="L24" s="26">
        <v>1</v>
      </c>
      <c r="M24" s="26">
        <v>98.4</v>
      </c>
      <c r="N24" s="12">
        <v>33.9</v>
      </c>
      <c r="O24" s="12">
        <v>48</v>
      </c>
      <c r="P24" s="26">
        <v>13</v>
      </c>
      <c r="Q24" s="26">
        <v>7</v>
      </c>
      <c r="R24" s="26">
        <v>0</v>
      </c>
      <c r="S24" s="26">
        <v>100</v>
      </c>
      <c r="T24" s="12">
        <v>53.8</v>
      </c>
      <c r="U24" s="12">
        <v>56.6</v>
      </c>
      <c r="V24" s="26">
        <v>113</v>
      </c>
      <c r="W24" s="26">
        <v>46</v>
      </c>
      <c r="X24" s="26">
        <v>1</v>
      </c>
      <c r="Y24" s="26">
        <v>99.1</v>
      </c>
      <c r="Z24" s="11">
        <v>40.7</v>
      </c>
      <c r="AA24" s="11">
        <v>51</v>
      </c>
    </row>
    <row r="25" spans="1:27" ht="15">
      <c r="A25" s="8">
        <v>22</v>
      </c>
      <c r="B25" s="9" t="s">
        <v>39</v>
      </c>
      <c r="C25" s="26">
        <v>16</v>
      </c>
      <c r="D25" s="26">
        <v>35</v>
      </c>
      <c r="E25" s="26">
        <v>22</v>
      </c>
      <c r="F25" s="26">
        <v>0</v>
      </c>
      <c r="G25" s="26">
        <v>100</v>
      </c>
      <c r="H25" s="11">
        <f t="shared" si="0"/>
        <v>62.857142857142854</v>
      </c>
      <c r="I25" s="11">
        <v>59.77</v>
      </c>
      <c r="J25" s="26">
        <v>53</v>
      </c>
      <c r="K25" s="26">
        <v>22</v>
      </c>
      <c r="L25" s="26">
        <v>0</v>
      </c>
      <c r="M25" s="26">
        <v>100</v>
      </c>
      <c r="N25" s="12">
        <f>K25/J25*100</f>
        <v>41.509433962264154</v>
      </c>
      <c r="O25" s="12">
        <v>51.7</v>
      </c>
      <c r="P25" s="26">
        <v>6</v>
      </c>
      <c r="Q25" s="26">
        <v>6</v>
      </c>
      <c r="R25" s="26">
        <v>0</v>
      </c>
      <c r="S25" s="26">
        <v>100</v>
      </c>
      <c r="T25" s="12">
        <f>Q25/P25*100</f>
        <v>100</v>
      </c>
      <c r="U25" s="12">
        <v>70</v>
      </c>
      <c r="V25" s="26">
        <v>110</v>
      </c>
      <c r="W25" s="26">
        <v>50</v>
      </c>
      <c r="X25" s="26">
        <v>0</v>
      </c>
      <c r="Y25" s="26">
        <v>100</v>
      </c>
      <c r="Z25" s="11">
        <v>53.1</v>
      </c>
      <c r="AA25" s="11">
        <v>55.87</v>
      </c>
    </row>
    <row r="26" spans="1:27" ht="15">
      <c r="A26" s="8">
        <v>23</v>
      </c>
      <c r="B26" s="9" t="s">
        <v>40</v>
      </c>
      <c r="C26" s="26">
        <v>22</v>
      </c>
      <c r="D26" s="26">
        <v>38</v>
      </c>
      <c r="E26" s="26">
        <v>17</v>
      </c>
      <c r="F26" s="26">
        <v>0</v>
      </c>
      <c r="G26" s="26">
        <v>100</v>
      </c>
      <c r="H26" s="11">
        <f t="shared" si="0"/>
        <v>44.73684210526316</v>
      </c>
      <c r="I26" s="11">
        <f>('анализ успеваемости 2 полугодие'!D26+'анализ успеваемости 2 полугодие'!E26*0.64+'анализ успеваемости 2 полугодие'!G26*0.36+'анализ успеваемости 2 полугодие'!I26*0.16)*100/'анализ успеваемости 2 полугодие'!C26</f>
        <v>55.67567567567568</v>
      </c>
      <c r="J26" s="26">
        <v>63</v>
      </c>
      <c r="K26" s="26">
        <v>30</v>
      </c>
      <c r="L26" s="26">
        <v>0</v>
      </c>
      <c r="M26" s="26">
        <v>100</v>
      </c>
      <c r="N26" s="12">
        <f>K26/J26*100</f>
        <v>47.61904761904761</v>
      </c>
      <c r="O26" s="12">
        <f>('анализ успеваемости 2 полугодие'!O26+'анализ успеваемости 2 полугодие'!P26*0.64+'анализ успеваемости 2 полугодие'!R26*0.36+'анализ успеваемости 2 полугодие'!T26*0.16+'анализ успеваемости 2 полугодие'!U26*0.07)*100/'анализ успеваемости 2 полугодие'!N26</f>
        <v>52.76190476190475</v>
      </c>
      <c r="P26" s="26">
        <v>7</v>
      </c>
      <c r="Q26" s="26">
        <v>6</v>
      </c>
      <c r="R26" s="26">
        <v>0</v>
      </c>
      <c r="S26" s="26">
        <v>100</v>
      </c>
      <c r="T26" s="12">
        <f>Q26/P26*100</f>
        <v>85.71428571428571</v>
      </c>
      <c r="U26" s="12">
        <f>('анализ успеваемости 2 полугодие'!D59+'анализ успеваемости 2 полугодие'!E59*0.64+'анализ успеваемости 2 полугодие'!G59*0.36+'анализ успеваемости 2 полугодие'!I59*0.16+'анализ успеваемости 2 полугодие'!J59*0.07)*100/'анализ успеваемости 2 полугодие'!C59</f>
        <v>65.14285714285715</v>
      </c>
      <c r="V26" s="26">
        <v>108</v>
      </c>
      <c r="W26" s="26">
        <v>53</v>
      </c>
      <c r="X26" s="26">
        <v>0</v>
      </c>
      <c r="Y26" s="26">
        <v>100</v>
      </c>
      <c r="Z26" s="11">
        <f>W26/V26*100</f>
        <v>49.074074074074076</v>
      </c>
      <c r="AA26" s="11">
        <f>('анализ успеваемости 2 полугодие'!O59+'анализ успеваемости 2 полугодие'!P59*0.64+'анализ успеваемости 2 полугодие'!R59*0.36+'анализ успеваемости 2 полугодие'!T59*0.16+'анализ успеваемости 2 полугодие'!U59*0.07)*100/'анализ успеваемости 2 полугодие'!N59</f>
        <v>53.407407407407405</v>
      </c>
    </row>
    <row r="27" spans="1:27" ht="15">
      <c r="A27" s="8">
        <v>24</v>
      </c>
      <c r="B27" s="27" t="s">
        <v>41</v>
      </c>
      <c r="C27" s="26">
        <v>7</v>
      </c>
      <c r="D27" s="26">
        <v>16</v>
      </c>
      <c r="E27" s="26">
        <v>8</v>
      </c>
      <c r="F27" s="26">
        <v>0</v>
      </c>
      <c r="G27" s="26">
        <v>100</v>
      </c>
      <c r="H27" s="11">
        <f t="shared" si="0"/>
        <v>50</v>
      </c>
      <c r="I27" s="11">
        <v>50</v>
      </c>
      <c r="J27" s="26">
        <v>61</v>
      </c>
      <c r="K27" s="26">
        <v>10</v>
      </c>
      <c r="L27" s="26">
        <v>0</v>
      </c>
      <c r="M27" s="26">
        <v>100</v>
      </c>
      <c r="N27" s="12">
        <f>K27/J27*100</f>
        <v>16.39344262295082</v>
      </c>
      <c r="O27" s="12">
        <f>('анализ успеваемости 2 полугодие'!O27+'анализ успеваемости 2 полугодие'!P27*0.64+'анализ успеваемости 2 полугодие'!R27*0.36+'анализ успеваемости 2 полугодие'!T27*0.16+'анализ успеваемости 2 полугодие'!U27*0.07)*100/'анализ успеваемости 2 полугодие'!N27</f>
        <v>40.59016393442623</v>
      </c>
      <c r="P27" s="26">
        <v>8</v>
      </c>
      <c r="Q27" s="26">
        <v>4</v>
      </c>
      <c r="R27" s="26">
        <v>0</v>
      </c>
      <c r="S27" s="26">
        <v>100</v>
      </c>
      <c r="T27" s="12">
        <f>Q27/P27*100</f>
        <v>50</v>
      </c>
      <c r="U27" s="12">
        <f>('анализ успеваемости 2 полугодие'!D60+'анализ успеваемости 2 полугодие'!E60*0.64+'анализ успеваемости 2 полугодие'!G60*0.36+'анализ успеваемости 2 полугодие'!I60*0.16+'анализ успеваемости 2 полугодие'!J60*0.07)*100/'анализ успеваемости 2 полугодие'!C60</f>
        <v>50</v>
      </c>
      <c r="V27" s="26">
        <v>92</v>
      </c>
      <c r="W27" s="26">
        <v>22</v>
      </c>
      <c r="X27" s="26">
        <v>0</v>
      </c>
      <c r="Y27" s="26">
        <v>100</v>
      </c>
      <c r="Z27" s="11">
        <f>W27/V27*100</f>
        <v>23.91304347826087</v>
      </c>
      <c r="AA27" s="11">
        <f>('анализ успеваемости 2 полугодие'!O60+'анализ успеваемости 2 полугодие'!P60*0.64+'анализ успеваемости 2 полугодие'!R60*0.36+'анализ успеваемости 2 полугодие'!T60*0.16+'анализ успеваемости 2 полугодие'!U60*0.07)*100/'анализ успеваемости 2 полугодие'!N60</f>
        <v>43.247058823529414</v>
      </c>
    </row>
    <row r="28" spans="1:27" ht="15">
      <c r="A28" s="8">
        <v>25</v>
      </c>
      <c r="B28" s="27" t="s">
        <v>42</v>
      </c>
      <c r="C28" s="26">
        <v>8</v>
      </c>
      <c r="D28" s="26">
        <v>11</v>
      </c>
      <c r="E28" s="26">
        <v>4</v>
      </c>
      <c r="F28" s="26">
        <v>0</v>
      </c>
      <c r="G28" s="26">
        <v>100</v>
      </c>
      <c r="H28" s="11">
        <f t="shared" si="0"/>
        <v>36.36363636363637</v>
      </c>
      <c r="I28" s="11">
        <v>46.2</v>
      </c>
      <c r="J28" s="26">
        <v>0</v>
      </c>
      <c r="K28" s="26">
        <v>0</v>
      </c>
      <c r="L28" s="26">
        <v>0</v>
      </c>
      <c r="M28" s="26">
        <v>0</v>
      </c>
      <c r="N28" s="12">
        <v>0</v>
      </c>
      <c r="O28" s="12">
        <v>0</v>
      </c>
      <c r="P28" s="26">
        <v>0</v>
      </c>
      <c r="Q28" s="26">
        <v>0</v>
      </c>
      <c r="R28" s="26">
        <v>0</v>
      </c>
      <c r="S28" s="26">
        <v>0</v>
      </c>
      <c r="T28" s="12">
        <v>0</v>
      </c>
      <c r="U28" s="12">
        <v>0</v>
      </c>
      <c r="V28" s="26">
        <v>19</v>
      </c>
      <c r="W28" s="26">
        <v>4</v>
      </c>
      <c r="X28" s="26">
        <v>0</v>
      </c>
      <c r="Y28" s="26">
        <v>100</v>
      </c>
      <c r="Z28" s="11">
        <f>W28/V28*100</f>
        <v>21.052631578947366</v>
      </c>
      <c r="AA28" s="11">
        <f>('анализ успеваемости 2 полугодие'!O61+'анализ успеваемости 2 полугодие'!P61*0.64+'анализ успеваемости 2 полугодие'!R61*0.36+'анализ успеваемости 2 полугодие'!T61*0.16+'анализ успеваемости 2 полугодие'!U61*0.07)*100/'анализ успеваемости 2 полугодие'!N61</f>
        <v>46.18181818181818</v>
      </c>
    </row>
    <row r="29" spans="1:27" ht="15">
      <c r="A29" s="8">
        <v>26</v>
      </c>
      <c r="B29" s="27" t="s">
        <v>43</v>
      </c>
      <c r="C29" s="26">
        <v>2</v>
      </c>
      <c r="D29" s="26">
        <v>3</v>
      </c>
      <c r="E29" s="26">
        <v>2</v>
      </c>
      <c r="F29" s="26">
        <v>0</v>
      </c>
      <c r="G29" s="26">
        <v>100</v>
      </c>
      <c r="H29" s="11">
        <f t="shared" si="0"/>
        <v>66.66666666666666</v>
      </c>
      <c r="I29" s="11">
        <v>54.3</v>
      </c>
      <c r="J29" s="26">
        <v>9</v>
      </c>
      <c r="K29" s="26">
        <v>6</v>
      </c>
      <c r="L29" s="26">
        <v>0</v>
      </c>
      <c r="M29" s="26">
        <v>100</v>
      </c>
      <c r="N29" s="12">
        <f>K29/J29*100</f>
        <v>66.66666666666666</v>
      </c>
      <c r="O29" s="12">
        <f>('анализ успеваемости 2 полугодие'!O29+'анализ успеваемости 2 полугодие'!P29*0.64+'анализ успеваемости 2 полугодие'!R29*0.36+'анализ успеваемости 2 полугодие'!T29*0.16+'анализ успеваемости 2 полугодие'!U29*0.07)*100/'анализ успеваемости 2 полугодие'!N29</f>
        <v>58.666666666666664</v>
      </c>
      <c r="P29" s="26">
        <v>0</v>
      </c>
      <c r="Q29" s="26">
        <v>0</v>
      </c>
      <c r="R29" s="26">
        <v>0</v>
      </c>
      <c r="S29" s="26">
        <v>0</v>
      </c>
      <c r="T29" s="12">
        <v>0</v>
      </c>
      <c r="U29" s="12">
        <v>0</v>
      </c>
      <c r="V29" s="26">
        <v>14</v>
      </c>
      <c r="W29" s="26">
        <v>8</v>
      </c>
      <c r="X29" s="26">
        <v>0</v>
      </c>
      <c r="Y29" s="26">
        <v>100</v>
      </c>
      <c r="Z29" s="11">
        <f>W29/V29*100</f>
        <v>57.14285714285714</v>
      </c>
      <c r="AA29" s="11">
        <f>('анализ успеваемости 2 полугодие'!O62+'анализ успеваемости 2 полугодие'!P62*0.64+'анализ успеваемости 2 полугодие'!R62*0.36+'анализ успеваемости 2 полугодие'!T62*0.16+'анализ успеваемости 2 полугодие'!U62*0.07)*100/'анализ успеваемости 2 полугодие'!N62</f>
        <v>60</v>
      </c>
    </row>
    <row r="30" spans="1:27" ht="15">
      <c r="A30" s="8">
        <v>27</v>
      </c>
      <c r="B30" s="27" t="s">
        <v>44</v>
      </c>
      <c r="C30" s="26">
        <v>9</v>
      </c>
      <c r="D30" s="26">
        <v>44</v>
      </c>
      <c r="E30" s="26">
        <v>18</v>
      </c>
      <c r="F30" s="26">
        <v>0</v>
      </c>
      <c r="G30" s="26">
        <v>100</v>
      </c>
      <c r="H30" s="11">
        <f t="shared" si="0"/>
        <v>40.909090909090914</v>
      </c>
      <c r="I30" s="11">
        <f>('анализ успеваемости 2 полугодие'!D30+'анализ успеваемости 2 полугодие'!E30*0.64+'анализ успеваемости 2 полугодие'!G30*0.36+'анализ успеваемости 2 полугодие'!I30*0.16)*100/'анализ успеваемости 2 полугодие'!C30</f>
        <v>48.27272727272727</v>
      </c>
      <c r="J30" s="26">
        <v>78</v>
      </c>
      <c r="K30" s="26">
        <v>18</v>
      </c>
      <c r="L30" s="26">
        <v>2</v>
      </c>
      <c r="M30" s="26">
        <v>97.4</v>
      </c>
      <c r="N30" s="12">
        <f>K30/J30*100</f>
        <v>23.076923076923077</v>
      </c>
      <c r="O30" s="12">
        <f>('анализ успеваемости 2 полугодие'!O30+'анализ успеваемости 2 полугодие'!P30*0.64+'анализ успеваемости 2 полугодие'!R30*0.36+'анализ успеваемости 2 полугодие'!T30*0.16+'анализ успеваемости 2 полугодие'!U30*0.07)*100/'анализ успеваемости 2 полугодие'!N30</f>
        <v>42.41025641025641</v>
      </c>
      <c r="P30" s="26">
        <v>14</v>
      </c>
      <c r="Q30" s="26">
        <v>11</v>
      </c>
      <c r="R30" s="26">
        <v>0</v>
      </c>
      <c r="S30" s="26">
        <v>100</v>
      </c>
      <c r="T30" s="12">
        <f>Q30/P30*100</f>
        <v>78.57142857142857</v>
      </c>
      <c r="U30" s="12">
        <f>('анализ успеваемости 2 полугодие'!D63+'анализ успеваемости 2 полугодие'!E63*0.64+'анализ успеваемости 2 полугодие'!G63*0.36+'анализ успеваемости 2 полугодие'!I63*0.16+'анализ успеваемости 2 полугодие'!J63*0.07)*100/'анализ успеваемости 2 полугодие'!C63</f>
        <v>68.28571428571429</v>
      </c>
      <c r="V30" s="26">
        <v>136</v>
      </c>
      <c r="W30" s="26">
        <v>47</v>
      </c>
      <c r="X30" s="26">
        <v>2</v>
      </c>
      <c r="Y30" s="26">
        <v>98.5</v>
      </c>
      <c r="Z30" s="11">
        <f>W30/V30*100</f>
        <v>34.55882352941176</v>
      </c>
      <c r="AA30" s="11">
        <f>('анализ успеваемости 2 полугодие'!O63+'анализ успеваемости 2 полугодие'!P63*0.64+'анализ успеваемости 2 полугодие'!R63*0.36+'анализ успеваемости 2 полугодие'!T63*0.16+'анализ успеваемости 2 полугодие'!U63*0.07)*100/'анализ успеваемости 2 полугодие'!N63</f>
        <v>46.970588235294116</v>
      </c>
    </row>
    <row r="31" spans="1:27" ht="15">
      <c r="A31" s="8">
        <v>28</v>
      </c>
      <c r="B31" s="27" t="s">
        <v>45</v>
      </c>
      <c r="C31" s="26">
        <v>8</v>
      </c>
      <c r="D31" s="26">
        <v>27</v>
      </c>
      <c r="E31" s="26">
        <v>15</v>
      </c>
      <c r="F31" s="26">
        <v>0</v>
      </c>
      <c r="G31" s="26">
        <v>100</v>
      </c>
      <c r="H31" s="11">
        <f t="shared" si="0"/>
        <v>55.55555555555556</v>
      </c>
      <c r="I31" s="11">
        <v>58.2</v>
      </c>
      <c r="J31" s="26">
        <v>53</v>
      </c>
      <c r="K31" s="26">
        <v>18</v>
      </c>
      <c r="L31" s="26">
        <v>0</v>
      </c>
      <c r="M31" s="26">
        <v>100</v>
      </c>
      <c r="N31" s="12">
        <f>K31/J31*100</f>
        <v>33.9622641509434</v>
      </c>
      <c r="O31" s="12">
        <v>47.5</v>
      </c>
      <c r="P31" s="26">
        <v>0</v>
      </c>
      <c r="Q31" s="26">
        <v>0</v>
      </c>
      <c r="R31" s="26">
        <v>0</v>
      </c>
      <c r="S31" s="26">
        <v>0</v>
      </c>
      <c r="T31" s="12">
        <v>0</v>
      </c>
      <c r="U31" s="12">
        <v>0</v>
      </c>
      <c r="V31" s="26">
        <v>88</v>
      </c>
      <c r="W31" s="26">
        <v>33</v>
      </c>
      <c r="X31" s="26">
        <v>0</v>
      </c>
      <c r="Y31" s="26">
        <v>100</v>
      </c>
      <c r="Z31" s="11">
        <v>41.2</v>
      </c>
      <c r="AA31" s="11">
        <v>51.1</v>
      </c>
    </row>
    <row r="32" spans="1:27" ht="15.75">
      <c r="A32" s="28"/>
      <c r="B32" s="29" t="s">
        <v>46</v>
      </c>
      <c r="C32" s="30">
        <f>SUM(C16:C31)</f>
        <v>156</v>
      </c>
      <c r="D32" s="30">
        <f>SUM(D12:D31)</f>
        <v>456</v>
      </c>
      <c r="E32" s="30">
        <f>SUM(E16:E31)</f>
        <v>187</v>
      </c>
      <c r="F32" s="30">
        <f>SUM(F16:F31)</f>
        <v>2</v>
      </c>
      <c r="G32" s="31">
        <f>(D32-F32)*100/D32</f>
        <v>99.56140350877193</v>
      </c>
      <c r="H32" s="11">
        <f t="shared" si="0"/>
        <v>41.00877192982456</v>
      </c>
      <c r="I32" s="11">
        <f>('анализ успеваемости 2 полугодие'!D32+'анализ успеваемости 2 полугодие'!E32*0.64+'анализ успеваемости 2 полугодие'!G32*0.36+'анализ успеваемости 2 полугодие'!I32*0.16)*100/'анализ успеваемости 2 полугодие'!C32</f>
        <v>53.48179871520342</v>
      </c>
      <c r="J32" s="30">
        <f>SUM(J16:J31)</f>
        <v>679</v>
      </c>
      <c r="K32" s="30">
        <f>SUM(K16:K31)</f>
        <v>226</v>
      </c>
      <c r="L32" s="30">
        <f>SUM(L16:L31)</f>
        <v>9</v>
      </c>
      <c r="M32" s="31">
        <f>(J32-L32)*100/J32</f>
        <v>98.67452135493373</v>
      </c>
      <c r="N32" s="12">
        <f>K32/J32*100</f>
        <v>33.28424153166421</v>
      </c>
      <c r="O32" s="12">
        <f>('анализ успеваемости 2 полугодие'!O32+'анализ успеваемости 2 полугодие'!P32*0.64+'анализ успеваемости 2 полугодие'!R32*0.36+'анализ успеваемости 2 полугодие'!T32*0.16+'анализ успеваемости 2 полугодие'!U32*0.07)*100/'анализ успеваемости 2 полугодие'!N32</f>
        <v>46.866257668711654</v>
      </c>
      <c r="P32" s="30">
        <f>SUM(P16:P31)</f>
        <v>95</v>
      </c>
      <c r="Q32" s="30">
        <f>SUM(Q16:Q31)</f>
        <v>64</v>
      </c>
      <c r="R32" s="30">
        <f>SUM(R16:R31)</f>
        <v>0</v>
      </c>
      <c r="S32" s="30">
        <f>(P32-R32)*100/P32</f>
        <v>100</v>
      </c>
      <c r="T32" s="12">
        <f>Q32/P32*100</f>
        <v>67.36842105263158</v>
      </c>
      <c r="U32" s="12">
        <f>('анализ успеваемости 2 полугодие'!D65+'анализ успеваемости 2 полугодие'!E65*0.64+'анализ успеваемости 2 полугодие'!G65*0.36+'анализ успеваемости 2 полугодие'!I65*0.16+'анализ успеваемости 2 полугодие'!J65*0.07)*100/'анализ успеваемости 2 полугодие'!C65</f>
        <v>79.7912269811711</v>
      </c>
      <c r="V32" s="30">
        <f>SUM(V16:V31)</f>
        <v>1242</v>
      </c>
      <c r="W32" s="30">
        <f>SUM(W16:W31)</f>
        <v>477</v>
      </c>
      <c r="X32" s="30">
        <f>SUM(X16:X31)</f>
        <v>11</v>
      </c>
      <c r="Y32" s="31">
        <f>(V32-X32)*100/V32</f>
        <v>99.11433172302738</v>
      </c>
      <c r="Z32" s="31">
        <f>W32*100/V32</f>
        <v>38.405797101449274</v>
      </c>
      <c r="AA32" s="11">
        <f>('анализ успеваемости 2 полугодие'!O65+'анализ успеваемости 2 полугодие'!P65*0.64+'анализ успеваемости 2 полугодие'!R65*0.36+'анализ успеваемости 2 полугодие'!T65*0.16+'анализ успеваемости 2 полугодие'!U65*0.07)*100/'анализ успеваемости 2 полугодие'!N65</f>
        <v>50.17974322396577</v>
      </c>
    </row>
    <row r="33" spans="1:27" ht="15.75">
      <c r="A33" s="32"/>
      <c r="B33" s="29" t="s">
        <v>47</v>
      </c>
      <c r="C33" s="30">
        <f>C11+C32</f>
        <v>828</v>
      </c>
      <c r="D33" s="30">
        <f>D11+D32</f>
        <v>2376</v>
      </c>
      <c r="E33" s="30">
        <f>E11+E32</f>
        <v>1431</v>
      </c>
      <c r="F33" s="30">
        <f>F11+F32</f>
        <v>5</v>
      </c>
      <c r="G33" s="31">
        <f>(D33-F33)*100/D33</f>
        <v>99.78956228956228</v>
      </c>
      <c r="H33" s="11">
        <f t="shared" si="0"/>
        <v>60.22727272727273</v>
      </c>
      <c r="I33" s="11">
        <f>('анализ успеваемости 2 полугодие'!D33+'анализ успеваемости 2 полугодие'!E33*0.64+'анализ успеваемости 2 полугодие'!G33*0.36+'анализ успеваемости 2 полугодие'!I33*0.16)*100/'анализ успеваемости 2 полугодие'!C33</f>
        <v>58.46669459572686</v>
      </c>
      <c r="J33" s="30">
        <f>J11+J32</f>
        <v>3546</v>
      </c>
      <c r="K33" s="30">
        <f>K11+K32</f>
        <v>1227</v>
      </c>
      <c r="L33" s="30">
        <f>L11+L32</f>
        <v>35</v>
      </c>
      <c r="M33" s="31">
        <f>(J33-L33)*100/J33</f>
        <v>99.01297236322617</v>
      </c>
      <c r="N33" s="12">
        <f>K33/J33*100</f>
        <v>34.60236886632826</v>
      </c>
      <c r="O33" s="12">
        <f>('анализ успеваемости 2 полугодие'!O33+'анализ успеваемости 2 полугодие'!P33*0.64+'анализ успеваемости 2 полугодие'!R33*0.36+'анализ успеваемости 2 полугодие'!T33*0.16+'анализ успеваемости 2 полугодие'!U33*0.07)*100/'анализ успеваемости 2 полугодие'!N33</f>
        <v>47.706652126499456</v>
      </c>
      <c r="P33" s="30">
        <f>P11+P32</f>
        <v>533</v>
      </c>
      <c r="Q33" s="30">
        <f>Q11+Q32</f>
        <v>299</v>
      </c>
      <c r="R33" s="30">
        <f>R11+R32</f>
        <v>4</v>
      </c>
      <c r="S33" s="31">
        <f>(P33-R33)*100/P33</f>
        <v>99.24953095684803</v>
      </c>
      <c r="T33" s="12">
        <f>Q33/P33*100</f>
        <v>56.09756097560976</v>
      </c>
      <c r="U33" s="12">
        <f>('анализ успеваемости 2 полугодие'!D66+'анализ успеваемости 2 полугодие'!E66*0.64+'анализ успеваемости 2 полугодие'!G66*0.36+'анализ успеваемости 2 полугодие'!I66*0.16+'анализ успеваемости 2 полугодие'!J66*0.07)*100/'анализ успеваемости 2 полугодие'!C66</f>
        <v>77.6224160819268</v>
      </c>
      <c r="V33" s="30">
        <f>V11+V32</f>
        <v>6543</v>
      </c>
      <c r="W33" s="30">
        <f>W11+W32</f>
        <v>2957</v>
      </c>
      <c r="X33" s="30">
        <f>X11+X32</f>
        <v>44</v>
      </c>
      <c r="Y33" s="31">
        <f>(V33-X33)*100/V33</f>
        <v>99.32752559987773</v>
      </c>
      <c r="Z33" s="31">
        <f>W33*100/V33</f>
        <v>45.19333639003515</v>
      </c>
      <c r="AA33" s="11">
        <f>('анализ успеваемости 2 полугодие'!O66+'анализ успеваемости 2 полугодие'!P66*0.64+'анализ успеваемости 2 полугодие'!R66*0.36+'анализ успеваемости 2 полугодие'!T66*0.16+'анализ успеваемости 2 полугодие'!U66*0.07)*100/'анализ успеваемости 2 полугодие'!N66</f>
        <v>52.19685990338164</v>
      </c>
    </row>
    <row r="34" ht="15">
      <c r="A34" s="33"/>
    </row>
    <row r="35" ht="15">
      <c r="B35" s="34" t="s">
        <v>48</v>
      </c>
    </row>
    <row r="36" ht="15">
      <c r="B36" s="34" t="s">
        <v>49</v>
      </c>
    </row>
    <row r="37" ht="15">
      <c r="B37" s="34" t="s">
        <v>50</v>
      </c>
    </row>
    <row r="38" ht="15">
      <c r="B38" s="34" t="s">
        <v>51</v>
      </c>
    </row>
    <row r="39" ht="15">
      <c r="B39" s="34" t="s">
        <v>52</v>
      </c>
    </row>
    <row r="53" ht="1.5" customHeight="1"/>
  </sheetData>
  <sheetProtection/>
  <mergeCells count="7">
    <mergeCell ref="B1:AA1"/>
    <mergeCell ref="A2:A3"/>
    <mergeCell ref="B2:B3"/>
    <mergeCell ref="D2:I2"/>
    <mergeCell ref="J2:O2"/>
    <mergeCell ref="P2:U2"/>
    <mergeCell ref="V2:AA2"/>
  </mergeCell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6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28125" style="0" customWidth="1"/>
    <col min="2" max="2" width="30.57421875" style="0" customWidth="1"/>
    <col min="3" max="12" width="14.421875" style="0" customWidth="1"/>
    <col min="13" max="13" width="19.00390625" style="0" customWidth="1"/>
    <col min="14" max="23" width="14.421875" style="0" customWidth="1"/>
    <col min="24" max="24" width="10.7109375" style="0" customWidth="1"/>
    <col min="25" max="26" width="23.8515625" style="0" customWidth="1"/>
  </cols>
  <sheetData>
    <row r="1" spans="1:24" ht="15.75" customHeight="1">
      <c r="A1" s="103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6" ht="15.75" customHeight="1">
      <c r="A2" s="103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3" t="s">
        <v>55</v>
      </c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35"/>
      <c r="Z2" s="35"/>
    </row>
    <row r="3" spans="1:26" ht="15.75">
      <c r="A3" s="104" t="s">
        <v>2</v>
      </c>
      <c r="B3" s="101"/>
      <c r="C3" s="36" t="s">
        <v>56</v>
      </c>
      <c r="D3" s="36" t="s">
        <v>57</v>
      </c>
      <c r="E3" s="36" t="s">
        <v>58</v>
      </c>
      <c r="F3" s="36" t="s">
        <v>59</v>
      </c>
      <c r="G3" s="36" t="s">
        <v>60</v>
      </c>
      <c r="H3" s="36" t="s">
        <v>61</v>
      </c>
      <c r="I3" s="36" t="s">
        <v>62</v>
      </c>
      <c r="J3" s="36" t="s">
        <v>63</v>
      </c>
      <c r="K3" s="36" t="s">
        <v>64</v>
      </c>
      <c r="L3" s="36" t="s">
        <v>65</v>
      </c>
      <c r="M3" s="36" t="s">
        <v>66</v>
      </c>
      <c r="N3" s="37" t="s">
        <v>56</v>
      </c>
      <c r="O3" s="37" t="s">
        <v>57</v>
      </c>
      <c r="P3" s="37" t="s">
        <v>58</v>
      </c>
      <c r="Q3" s="37" t="s">
        <v>59</v>
      </c>
      <c r="R3" s="37" t="s">
        <v>60</v>
      </c>
      <c r="S3" s="37" t="s">
        <v>61</v>
      </c>
      <c r="T3" s="37" t="s">
        <v>62</v>
      </c>
      <c r="U3" s="37" t="s">
        <v>63</v>
      </c>
      <c r="V3" s="37" t="s">
        <v>64</v>
      </c>
      <c r="W3" s="37" t="s">
        <v>65</v>
      </c>
      <c r="X3" s="38" t="s">
        <v>66</v>
      </c>
      <c r="Y3" s="39"/>
      <c r="Z3" s="39"/>
    </row>
    <row r="4" spans="1:26" ht="15.75">
      <c r="A4" s="8">
        <v>1</v>
      </c>
      <c r="B4" s="40" t="s">
        <v>14</v>
      </c>
      <c r="C4" s="41">
        <f>D4+E4+G4+I4</f>
        <v>243</v>
      </c>
      <c r="D4" s="41">
        <v>29</v>
      </c>
      <c r="E4" s="41">
        <v>121</v>
      </c>
      <c r="F4" s="41">
        <v>6</v>
      </c>
      <c r="G4" s="41">
        <v>93</v>
      </c>
      <c r="H4" s="41">
        <v>13</v>
      </c>
      <c r="I4" s="41">
        <v>0</v>
      </c>
      <c r="J4" s="41">
        <v>0</v>
      </c>
      <c r="K4" s="41">
        <v>0</v>
      </c>
      <c r="L4" s="42">
        <f aca="true" t="shared" si="0" ref="L4:L22">(D4+E4)*100/C4</f>
        <v>61.72839506172839</v>
      </c>
      <c r="M4" s="41">
        <f aca="true" t="shared" si="1" ref="M4:M33">(C4-I4)*100/C4</f>
        <v>100</v>
      </c>
      <c r="N4" s="43">
        <f>O4+P4+R4+T4</f>
        <v>344</v>
      </c>
      <c r="O4" s="43">
        <v>18</v>
      </c>
      <c r="P4" s="43">
        <v>106</v>
      </c>
      <c r="Q4" s="43">
        <v>7</v>
      </c>
      <c r="R4" s="43">
        <v>220</v>
      </c>
      <c r="S4" s="43">
        <v>18</v>
      </c>
      <c r="T4" s="43">
        <v>0</v>
      </c>
      <c r="U4" s="43">
        <v>0</v>
      </c>
      <c r="V4" s="43">
        <v>0</v>
      </c>
      <c r="W4" s="44">
        <f>(O4+P4)*100/N4</f>
        <v>36.04651162790697</v>
      </c>
      <c r="X4" s="41">
        <f aca="true" t="shared" si="2" ref="X4:X13">(N4-T4)*100/N4</f>
        <v>100</v>
      </c>
      <c r="Y4" s="45"/>
      <c r="Z4" s="45"/>
    </row>
    <row r="5" spans="1:24" ht="15.75">
      <c r="A5" s="8">
        <v>2</v>
      </c>
      <c r="B5" s="40" t="s">
        <v>15</v>
      </c>
      <c r="C5" s="41">
        <v>253</v>
      </c>
      <c r="D5" s="46">
        <v>24</v>
      </c>
      <c r="E5" s="46">
        <v>111</v>
      </c>
      <c r="F5" s="46">
        <v>5</v>
      </c>
      <c r="G5" s="46">
        <v>116</v>
      </c>
      <c r="H5" s="46">
        <v>17</v>
      </c>
      <c r="I5" s="46">
        <v>2</v>
      </c>
      <c r="J5" s="46">
        <v>0</v>
      </c>
      <c r="K5" s="46">
        <v>0</v>
      </c>
      <c r="L5" s="42">
        <f t="shared" si="0"/>
        <v>53.359683794466406</v>
      </c>
      <c r="M5" s="42">
        <f t="shared" si="1"/>
        <v>99.2094861660079</v>
      </c>
      <c r="N5" s="43">
        <v>354</v>
      </c>
      <c r="O5" s="46">
        <v>7</v>
      </c>
      <c r="P5" s="46">
        <v>66</v>
      </c>
      <c r="Q5" s="46">
        <v>1</v>
      </c>
      <c r="R5" s="46">
        <v>281</v>
      </c>
      <c r="S5" s="46">
        <v>18</v>
      </c>
      <c r="T5" s="46">
        <v>0</v>
      </c>
      <c r="U5" s="46">
        <v>0</v>
      </c>
      <c r="V5" s="46">
        <v>0</v>
      </c>
      <c r="W5" s="44">
        <f>(O5+P5)*100/N5</f>
        <v>20.62146892655367</v>
      </c>
      <c r="X5" s="41">
        <f t="shared" si="2"/>
        <v>100</v>
      </c>
    </row>
    <row r="6" spans="1:26" ht="15.75">
      <c r="A6" s="14">
        <v>3</v>
      </c>
      <c r="B6" s="47" t="s">
        <v>16</v>
      </c>
      <c r="C6" s="48">
        <v>198</v>
      </c>
      <c r="D6" s="49">
        <v>30</v>
      </c>
      <c r="E6" s="49">
        <v>109</v>
      </c>
      <c r="F6" s="49">
        <v>83</v>
      </c>
      <c r="G6" s="49">
        <v>58</v>
      </c>
      <c r="H6" s="49">
        <v>45</v>
      </c>
      <c r="I6" s="49">
        <v>1</v>
      </c>
      <c r="J6" s="49">
        <v>0</v>
      </c>
      <c r="K6" s="49">
        <v>0</v>
      </c>
      <c r="L6" s="50">
        <f t="shared" si="0"/>
        <v>70.20202020202021</v>
      </c>
      <c r="M6" s="50">
        <f t="shared" si="1"/>
        <v>99.4949494949495</v>
      </c>
      <c r="N6" s="51">
        <v>353</v>
      </c>
      <c r="O6" s="49">
        <v>16</v>
      </c>
      <c r="P6" s="49">
        <v>63</v>
      </c>
      <c r="Q6" s="49">
        <v>61</v>
      </c>
      <c r="R6" s="49">
        <v>250</v>
      </c>
      <c r="S6" s="49">
        <v>226</v>
      </c>
      <c r="T6" s="49">
        <v>21</v>
      </c>
      <c r="U6" s="49">
        <v>3</v>
      </c>
      <c r="V6" s="49">
        <v>0</v>
      </c>
      <c r="W6" s="52">
        <f>(O6+P6)*100/N6</f>
        <v>22.379603399433428</v>
      </c>
      <c r="X6" s="50">
        <f t="shared" si="2"/>
        <v>94.05099150141643</v>
      </c>
      <c r="Y6" s="53"/>
      <c r="Z6" s="53"/>
    </row>
    <row r="7" spans="1:24" ht="15.75">
      <c r="A7" s="8">
        <v>4</v>
      </c>
      <c r="B7" s="40" t="s">
        <v>17</v>
      </c>
      <c r="C7" s="41">
        <f>D7+E7+G7+I7</f>
        <v>360</v>
      </c>
      <c r="D7" s="46">
        <v>50</v>
      </c>
      <c r="E7" s="46">
        <v>159</v>
      </c>
      <c r="F7" s="46">
        <v>117</v>
      </c>
      <c r="G7" s="46">
        <v>151</v>
      </c>
      <c r="H7" s="46">
        <v>138</v>
      </c>
      <c r="I7" s="46">
        <v>0</v>
      </c>
      <c r="J7" s="46">
        <v>0</v>
      </c>
      <c r="K7" s="46">
        <v>0</v>
      </c>
      <c r="L7" s="42">
        <f t="shared" si="0"/>
        <v>58.05555555555556</v>
      </c>
      <c r="M7" s="41">
        <f t="shared" si="1"/>
        <v>100</v>
      </c>
      <c r="N7" s="43">
        <f>O7+P7+R7+T7+U7</f>
        <v>572</v>
      </c>
      <c r="O7" s="46">
        <v>27</v>
      </c>
      <c r="P7" s="46">
        <v>182</v>
      </c>
      <c r="Q7" s="46">
        <v>180</v>
      </c>
      <c r="R7" s="46">
        <v>360</v>
      </c>
      <c r="S7" s="46">
        <v>338</v>
      </c>
      <c r="T7" s="46">
        <v>2</v>
      </c>
      <c r="U7" s="46">
        <v>1</v>
      </c>
      <c r="V7" s="46">
        <v>0</v>
      </c>
      <c r="W7" s="44">
        <f>(O7+P7)*100/N7</f>
        <v>36.53846153846154</v>
      </c>
      <c r="X7" s="42">
        <f t="shared" si="2"/>
        <v>99.65034965034965</v>
      </c>
    </row>
    <row r="8" spans="1:24" ht="15.75">
      <c r="A8" s="8">
        <v>5</v>
      </c>
      <c r="B8" s="40" t="s">
        <v>18</v>
      </c>
      <c r="C8" s="41">
        <f>D8+E8+G8+I8</f>
        <v>353</v>
      </c>
      <c r="D8" s="46">
        <v>78</v>
      </c>
      <c r="E8" s="46">
        <v>165</v>
      </c>
      <c r="F8" s="46">
        <v>143</v>
      </c>
      <c r="G8" s="46">
        <v>110</v>
      </c>
      <c r="H8" s="46">
        <v>43</v>
      </c>
      <c r="I8" s="46">
        <v>0</v>
      </c>
      <c r="J8" s="46">
        <v>0</v>
      </c>
      <c r="K8" s="46">
        <v>0</v>
      </c>
      <c r="L8" s="42">
        <f t="shared" si="0"/>
        <v>68.83852691218131</v>
      </c>
      <c r="M8" s="41">
        <f t="shared" si="1"/>
        <v>100</v>
      </c>
      <c r="N8" s="43">
        <f>O8+P8+R8+T8</f>
        <v>527</v>
      </c>
      <c r="O8" s="46">
        <v>61</v>
      </c>
      <c r="P8" s="46">
        <v>174</v>
      </c>
      <c r="Q8" s="46">
        <v>172</v>
      </c>
      <c r="R8" s="46">
        <v>292</v>
      </c>
      <c r="S8" s="46">
        <v>81</v>
      </c>
      <c r="T8" s="46">
        <v>0</v>
      </c>
      <c r="U8" s="46">
        <v>0</v>
      </c>
      <c r="V8" s="46">
        <v>0</v>
      </c>
      <c r="W8" s="54">
        <v>44.59</v>
      </c>
      <c r="X8" s="41">
        <f t="shared" si="2"/>
        <v>100</v>
      </c>
    </row>
    <row r="9" spans="1:24" ht="15.75">
      <c r="A9" s="8">
        <v>6</v>
      </c>
      <c r="B9" s="40" t="s">
        <v>19</v>
      </c>
      <c r="C9" s="41">
        <f>D9+E9+G9+I9</f>
        <v>405</v>
      </c>
      <c r="D9" s="46">
        <v>77</v>
      </c>
      <c r="E9" s="46">
        <v>203</v>
      </c>
      <c r="F9" s="46">
        <v>29</v>
      </c>
      <c r="G9" s="46">
        <v>125</v>
      </c>
      <c r="H9" s="46">
        <v>35</v>
      </c>
      <c r="I9" s="46">
        <v>0</v>
      </c>
      <c r="J9" s="46">
        <v>0</v>
      </c>
      <c r="K9" s="46">
        <v>0</v>
      </c>
      <c r="L9" s="42">
        <f t="shared" si="0"/>
        <v>69.1358024691358</v>
      </c>
      <c r="M9" s="41">
        <f t="shared" si="1"/>
        <v>100</v>
      </c>
      <c r="N9" s="43">
        <f>O9+P9+R9+T9</f>
        <v>558</v>
      </c>
      <c r="O9" s="46">
        <v>42</v>
      </c>
      <c r="P9" s="46">
        <v>164</v>
      </c>
      <c r="Q9" s="46">
        <v>11</v>
      </c>
      <c r="R9" s="46">
        <v>352</v>
      </c>
      <c r="S9" s="46">
        <v>46</v>
      </c>
      <c r="T9" s="46">
        <v>0</v>
      </c>
      <c r="U9" s="46">
        <v>0</v>
      </c>
      <c r="V9" s="46">
        <v>0</v>
      </c>
      <c r="W9" s="44">
        <f>(O9+P9)*100/N9</f>
        <v>36.91756272401434</v>
      </c>
      <c r="X9" s="41">
        <f t="shared" si="2"/>
        <v>100</v>
      </c>
    </row>
    <row r="10" spans="1:24" ht="15.75">
      <c r="A10" s="8">
        <v>8</v>
      </c>
      <c r="B10" s="40" t="s">
        <v>20</v>
      </c>
      <c r="C10" s="41">
        <v>108</v>
      </c>
      <c r="D10" s="46">
        <v>9</v>
      </c>
      <c r="E10" s="46">
        <v>79</v>
      </c>
      <c r="F10" s="46">
        <v>65</v>
      </c>
      <c r="G10" s="46">
        <v>20</v>
      </c>
      <c r="H10" s="46">
        <v>13</v>
      </c>
      <c r="I10" s="46">
        <v>0</v>
      </c>
      <c r="J10" s="46">
        <v>0</v>
      </c>
      <c r="K10" s="46">
        <v>0</v>
      </c>
      <c r="L10" s="42">
        <f t="shared" si="0"/>
        <v>81.48148148148148</v>
      </c>
      <c r="M10" s="41">
        <f t="shared" si="1"/>
        <v>100</v>
      </c>
      <c r="N10" s="43">
        <v>149</v>
      </c>
      <c r="O10" s="46">
        <v>10</v>
      </c>
      <c r="P10" s="46">
        <v>64</v>
      </c>
      <c r="Q10" s="46">
        <v>59</v>
      </c>
      <c r="R10" s="46">
        <v>75</v>
      </c>
      <c r="S10" s="46">
        <v>70</v>
      </c>
      <c r="T10" s="46">
        <v>0</v>
      </c>
      <c r="U10" s="46">
        <v>0</v>
      </c>
      <c r="V10" s="46">
        <v>0</v>
      </c>
      <c r="W10" s="44">
        <f>(O10+P10)*100/N10</f>
        <v>49.66442953020134</v>
      </c>
      <c r="X10" s="41">
        <f t="shared" si="2"/>
        <v>100</v>
      </c>
    </row>
    <row r="11" spans="1:24" ht="15.75">
      <c r="A11" s="21"/>
      <c r="B11" s="40" t="s">
        <v>21</v>
      </c>
      <c r="C11" s="41">
        <f>D11+E11+G11+I11</f>
        <v>1920</v>
      </c>
      <c r="D11" s="55">
        <f aca="true" t="shared" si="3" ref="D11:K11">SUM(D4:D10)</f>
        <v>297</v>
      </c>
      <c r="E11" s="55">
        <f t="shared" si="3"/>
        <v>947</v>
      </c>
      <c r="F11" s="55">
        <f t="shared" si="3"/>
        <v>448</v>
      </c>
      <c r="G11" s="55">
        <f t="shared" si="3"/>
        <v>673</v>
      </c>
      <c r="H11" s="55">
        <f t="shared" si="3"/>
        <v>304</v>
      </c>
      <c r="I11" s="55">
        <f t="shared" si="3"/>
        <v>3</v>
      </c>
      <c r="J11" s="55">
        <f t="shared" si="3"/>
        <v>0</v>
      </c>
      <c r="K11" s="55">
        <f t="shared" si="3"/>
        <v>0</v>
      </c>
      <c r="L11" s="42">
        <f t="shared" si="0"/>
        <v>64.79166666666667</v>
      </c>
      <c r="M11" s="42">
        <f t="shared" si="1"/>
        <v>99.84375</v>
      </c>
      <c r="N11" s="43">
        <f>O11+P11+R11+T11</f>
        <v>2853</v>
      </c>
      <c r="O11" s="55">
        <f aca="true" t="shared" si="4" ref="O11:V11">SUM(O4:O10)</f>
        <v>181</v>
      </c>
      <c r="P11" s="55">
        <f t="shared" si="4"/>
        <v>819</v>
      </c>
      <c r="Q11" s="55">
        <f t="shared" si="4"/>
        <v>491</v>
      </c>
      <c r="R11" s="55">
        <f t="shared" si="4"/>
        <v>1830</v>
      </c>
      <c r="S11" s="55">
        <f t="shared" si="4"/>
        <v>797</v>
      </c>
      <c r="T11" s="55">
        <f t="shared" si="4"/>
        <v>23</v>
      </c>
      <c r="U11" s="55">
        <f t="shared" si="4"/>
        <v>4</v>
      </c>
      <c r="V11" s="55">
        <f t="shared" si="4"/>
        <v>0</v>
      </c>
      <c r="W11" s="44">
        <f>(O11+P11)*100/N11</f>
        <v>35.050823694356815</v>
      </c>
      <c r="X11" s="42">
        <f t="shared" si="2"/>
        <v>99.19383105502979</v>
      </c>
    </row>
    <row r="12" spans="1:24" ht="15.75">
      <c r="A12" s="8">
        <v>9</v>
      </c>
      <c r="B12" s="40" t="s">
        <v>22</v>
      </c>
      <c r="C12" s="41">
        <v>36</v>
      </c>
      <c r="D12" s="46">
        <v>3</v>
      </c>
      <c r="E12" s="46">
        <v>14</v>
      </c>
      <c r="F12" s="46">
        <v>0</v>
      </c>
      <c r="G12" s="46">
        <v>18</v>
      </c>
      <c r="H12" s="46">
        <v>2</v>
      </c>
      <c r="I12" s="46">
        <v>1</v>
      </c>
      <c r="J12" s="46">
        <v>0</v>
      </c>
      <c r="K12" s="46">
        <v>0</v>
      </c>
      <c r="L12" s="42">
        <f t="shared" si="0"/>
        <v>47.22222222222222</v>
      </c>
      <c r="M12" s="42">
        <f t="shared" si="1"/>
        <v>97.22222222222223</v>
      </c>
      <c r="N12" s="43">
        <v>50</v>
      </c>
      <c r="O12" s="46">
        <v>4</v>
      </c>
      <c r="P12" s="46">
        <v>17</v>
      </c>
      <c r="Q12" s="46">
        <v>1</v>
      </c>
      <c r="R12" s="46">
        <v>25</v>
      </c>
      <c r="S12" s="46">
        <v>1</v>
      </c>
      <c r="T12" s="46">
        <v>4</v>
      </c>
      <c r="U12" s="46">
        <v>0</v>
      </c>
      <c r="V12" s="46">
        <v>0</v>
      </c>
      <c r="W12" s="44">
        <f>(O12+P12)*100/N12</f>
        <v>42</v>
      </c>
      <c r="X12" s="42">
        <f t="shared" si="2"/>
        <v>92</v>
      </c>
    </row>
    <row r="13" spans="1:24" ht="15.75">
      <c r="A13" s="8">
        <v>10</v>
      </c>
      <c r="B13" s="40" t="s">
        <v>23</v>
      </c>
      <c r="C13" s="41">
        <f>D13+E13+G13+I13</f>
        <v>21</v>
      </c>
      <c r="D13" s="46">
        <v>4</v>
      </c>
      <c r="E13" s="46">
        <v>5</v>
      </c>
      <c r="F13" s="46">
        <v>0</v>
      </c>
      <c r="G13" s="46">
        <v>12</v>
      </c>
      <c r="H13" s="46">
        <v>3</v>
      </c>
      <c r="I13" s="46">
        <v>0</v>
      </c>
      <c r="J13" s="46">
        <v>0</v>
      </c>
      <c r="K13" s="46">
        <v>0</v>
      </c>
      <c r="L13" s="42">
        <f t="shared" si="0"/>
        <v>42.857142857142854</v>
      </c>
      <c r="M13" s="41">
        <f t="shared" si="1"/>
        <v>100</v>
      </c>
      <c r="N13" s="43">
        <f>O13+P13+R13+T13</f>
        <v>79</v>
      </c>
      <c r="O13" s="46">
        <v>2</v>
      </c>
      <c r="P13" s="46">
        <v>19</v>
      </c>
      <c r="Q13" s="46">
        <v>0</v>
      </c>
      <c r="R13" s="46">
        <v>56</v>
      </c>
      <c r="S13" s="46">
        <v>4</v>
      </c>
      <c r="T13" s="46">
        <v>2</v>
      </c>
      <c r="U13" s="46">
        <v>0</v>
      </c>
      <c r="V13" s="46">
        <v>0</v>
      </c>
      <c r="W13" s="44">
        <f>(O13+P13)*100/N13</f>
        <v>26.582278481012658</v>
      </c>
      <c r="X13" s="42">
        <f t="shared" si="2"/>
        <v>97.46835443037975</v>
      </c>
    </row>
    <row r="14" spans="1:24" ht="15.75">
      <c r="A14" s="8">
        <v>11</v>
      </c>
      <c r="B14" s="40" t="s">
        <v>24</v>
      </c>
      <c r="C14" s="41">
        <f>D14+E14+G14+I14</f>
        <v>9</v>
      </c>
      <c r="D14" s="46">
        <v>0</v>
      </c>
      <c r="E14" s="46">
        <v>4</v>
      </c>
      <c r="F14" s="46">
        <v>0</v>
      </c>
      <c r="G14" s="46">
        <v>5</v>
      </c>
      <c r="H14" s="46">
        <v>1</v>
      </c>
      <c r="I14" s="46">
        <v>0</v>
      </c>
      <c r="J14" s="46">
        <v>0</v>
      </c>
      <c r="K14" s="46">
        <v>0</v>
      </c>
      <c r="L14" s="42">
        <f t="shared" si="0"/>
        <v>44.44444444444444</v>
      </c>
      <c r="M14" s="41">
        <f t="shared" si="1"/>
        <v>100</v>
      </c>
      <c r="N14" s="43">
        <f>O14+P14+R14+T14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</row>
    <row r="15" spans="1:24" ht="15.75">
      <c r="A15" s="8">
        <v>12</v>
      </c>
      <c r="B15" s="40" t="s">
        <v>25</v>
      </c>
      <c r="C15" s="41">
        <v>13</v>
      </c>
      <c r="D15" s="46">
        <v>1</v>
      </c>
      <c r="E15" s="46">
        <v>6</v>
      </c>
      <c r="F15" s="46">
        <v>1</v>
      </c>
      <c r="G15" s="46">
        <v>6</v>
      </c>
      <c r="H15" s="46">
        <v>4</v>
      </c>
      <c r="I15" s="46">
        <v>0</v>
      </c>
      <c r="J15" s="46">
        <v>0</v>
      </c>
      <c r="K15" s="46">
        <v>0</v>
      </c>
      <c r="L15" s="42">
        <f t="shared" si="0"/>
        <v>53.84615384615385</v>
      </c>
      <c r="M15" s="41">
        <f t="shared" si="1"/>
        <v>100</v>
      </c>
      <c r="N15" s="43">
        <v>9</v>
      </c>
      <c r="O15" s="46">
        <v>1</v>
      </c>
      <c r="P15" s="46">
        <v>3</v>
      </c>
      <c r="Q15" s="46">
        <v>3</v>
      </c>
      <c r="R15" s="46">
        <v>5</v>
      </c>
      <c r="S15" s="46">
        <v>5</v>
      </c>
      <c r="T15" s="46">
        <v>0</v>
      </c>
      <c r="U15" s="46">
        <v>0</v>
      </c>
      <c r="V15" s="46">
        <v>0</v>
      </c>
      <c r="W15" s="44">
        <f>(O15+P15)*100/N15</f>
        <v>44.44444444444444</v>
      </c>
      <c r="X15" s="41">
        <f>(N15-T15)*100/N15</f>
        <v>100</v>
      </c>
    </row>
    <row r="16" spans="1:24" ht="15.75">
      <c r="A16" s="8">
        <v>13</v>
      </c>
      <c r="B16" s="40" t="s">
        <v>29</v>
      </c>
      <c r="C16" s="41">
        <f>D16+E16+G16+I16</f>
        <v>45</v>
      </c>
      <c r="D16" s="46">
        <v>7</v>
      </c>
      <c r="E16" s="46">
        <v>13</v>
      </c>
      <c r="F16" s="46">
        <v>9</v>
      </c>
      <c r="G16" s="46">
        <v>24</v>
      </c>
      <c r="H16" s="46">
        <v>16</v>
      </c>
      <c r="I16" s="46">
        <v>1</v>
      </c>
      <c r="J16" s="46">
        <v>0</v>
      </c>
      <c r="K16" s="46">
        <v>0</v>
      </c>
      <c r="L16" s="42">
        <f t="shared" si="0"/>
        <v>44.44444444444444</v>
      </c>
      <c r="M16" s="42">
        <f t="shared" si="1"/>
        <v>97.77777777777777</v>
      </c>
      <c r="N16" s="43">
        <f>O16+P16+R16+T16</f>
        <v>64</v>
      </c>
      <c r="O16" s="46">
        <v>1</v>
      </c>
      <c r="P16" s="46">
        <v>17</v>
      </c>
      <c r="Q16" s="46">
        <v>14</v>
      </c>
      <c r="R16" s="46">
        <v>45</v>
      </c>
      <c r="S16" s="46">
        <v>32</v>
      </c>
      <c r="T16" s="46">
        <v>1</v>
      </c>
      <c r="U16" s="46">
        <v>0</v>
      </c>
      <c r="V16" s="46">
        <v>0</v>
      </c>
      <c r="W16" s="44">
        <f>(O16+P16)*100/N16</f>
        <v>28.125</v>
      </c>
      <c r="X16" s="42">
        <f>(N16-T16)*100/N16</f>
        <v>98.4375</v>
      </c>
    </row>
    <row r="17" spans="1:24" ht="15.75">
      <c r="A17" s="8">
        <v>14</v>
      </c>
      <c r="B17" s="40" t="s">
        <v>30</v>
      </c>
      <c r="C17" s="41">
        <v>14</v>
      </c>
      <c r="D17" s="46">
        <v>1</v>
      </c>
      <c r="E17" s="46">
        <v>8</v>
      </c>
      <c r="F17" s="46">
        <v>0</v>
      </c>
      <c r="G17" s="46">
        <v>5</v>
      </c>
      <c r="H17" s="46">
        <v>0</v>
      </c>
      <c r="I17" s="46">
        <v>0</v>
      </c>
      <c r="J17" s="46">
        <v>0</v>
      </c>
      <c r="K17" s="46">
        <v>0</v>
      </c>
      <c r="L17" s="42">
        <f t="shared" si="0"/>
        <v>64.28571428571429</v>
      </c>
      <c r="M17" s="41">
        <f t="shared" si="1"/>
        <v>100</v>
      </c>
      <c r="N17" s="43">
        <v>36</v>
      </c>
      <c r="O17" s="46">
        <v>0</v>
      </c>
      <c r="P17" s="46">
        <v>13</v>
      </c>
      <c r="Q17" s="46">
        <v>0</v>
      </c>
      <c r="R17" s="46">
        <v>23</v>
      </c>
      <c r="S17" s="46">
        <v>0</v>
      </c>
      <c r="T17" s="46">
        <v>0</v>
      </c>
      <c r="U17" s="46">
        <v>0</v>
      </c>
      <c r="V17" s="46">
        <v>0</v>
      </c>
      <c r="W17" s="44">
        <f>(O17+P17)*100/N17</f>
        <v>36.111111111111114</v>
      </c>
      <c r="X17" s="41">
        <f>(N17-T17)*100/N17</f>
        <v>100</v>
      </c>
    </row>
    <row r="18" spans="1:24" ht="15.75">
      <c r="A18" s="8">
        <v>15</v>
      </c>
      <c r="B18" s="40" t="s">
        <v>31</v>
      </c>
      <c r="C18" s="41">
        <v>3</v>
      </c>
      <c r="D18" s="46">
        <v>0</v>
      </c>
      <c r="E18" s="46">
        <v>2</v>
      </c>
      <c r="F18" s="46">
        <v>0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  <c r="L18" s="42">
        <f t="shared" si="0"/>
        <v>66.66666666666667</v>
      </c>
      <c r="M18" s="41">
        <f t="shared" si="1"/>
        <v>100</v>
      </c>
      <c r="N18" s="43">
        <f aca="true" t="shared" si="5" ref="N18:X18">O18+P18+R18+T18</f>
        <v>0</v>
      </c>
      <c r="O18" s="43">
        <f t="shared" si="5"/>
        <v>0</v>
      </c>
      <c r="P18" s="43">
        <f t="shared" si="5"/>
        <v>0</v>
      </c>
      <c r="Q18" s="43">
        <f t="shared" si="5"/>
        <v>0</v>
      </c>
      <c r="R18" s="43">
        <f t="shared" si="5"/>
        <v>0</v>
      </c>
      <c r="S18" s="43">
        <f t="shared" si="5"/>
        <v>0</v>
      </c>
      <c r="T18" s="43">
        <f t="shared" si="5"/>
        <v>0</v>
      </c>
      <c r="U18" s="43">
        <f t="shared" si="5"/>
        <v>0</v>
      </c>
      <c r="V18" s="43">
        <f t="shared" si="5"/>
        <v>0</v>
      </c>
      <c r="W18" s="43">
        <f t="shared" si="5"/>
        <v>0</v>
      </c>
      <c r="X18" s="43">
        <f t="shared" si="5"/>
        <v>0</v>
      </c>
    </row>
    <row r="19" spans="1:24" ht="15.75">
      <c r="A19" s="8">
        <v>16</v>
      </c>
      <c r="B19" s="40" t="s">
        <v>32</v>
      </c>
      <c r="C19" s="41">
        <f>D19+E19+G19+I19</f>
        <v>19</v>
      </c>
      <c r="D19" s="46">
        <v>4</v>
      </c>
      <c r="E19" s="46">
        <v>7</v>
      </c>
      <c r="F19" s="46">
        <v>1</v>
      </c>
      <c r="G19" s="46">
        <v>8</v>
      </c>
      <c r="H19" s="46">
        <v>2</v>
      </c>
      <c r="I19" s="46">
        <v>0</v>
      </c>
      <c r="J19" s="46">
        <v>0</v>
      </c>
      <c r="K19" s="46">
        <v>0</v>
      </c>
      <c r="L19" s="42">
        <f t="shared" si="0"/>
        <v>57.89473684210526</v>
      </c>
      <c r="M19" s="41">
        <f t="shared" si="1"/>
        <v>100</v>
      </c>
      <c r="N19" s="43">
        <f>O19+P19+R19+T19</f>
        <v>45</v>
      </c>
      <c r="O19" s="46">
        <v>3</v>
      </c>
      <c r="P19" s="46">
        <v>14</v>
      </c>
      <c r="Q19" s="46">
        <v>0</v>
      </c>
      <c r="R19" s="46">
        <v>28</v>
      </c>
      <c r="S19" s="46">
        <v>2</v>
      </c>
      <c r="T19" s="46">
        <v>0</v>
      </c>
      <c r="U19" s="46">
        <v>0</v>
      </c>
      <c r="V19" s="46">
        <v>0</v>
      </c>
      <c r="W19" s="44">
        <f>(O19+P19)*100/N19</f>
        <v>37.77777777777778</v>
      </c>
      <c r="X19" s="41">
        <f>(N19-T19)*100/N19</f>
        <v>100</v>
      </c>
    </row>
    <row r="20" spans="1:24" ht="15.75">
      <c r="A20" s="8">
        <v>17</v>
      </c>
      <c r="B20" s="40" t="s">
        <v>33</v>
      </c>
      <c r="C20" s="41">
        <v>29</v>
      </c>
      <c r="D20" s="46">
        <v>3</v>
      </c>
      <c r="E20" s="46">
        <v>9</v>
      </c>
      <c r="F20" s="46">
        <v>0</v>
      </c>
      <c r="G20" s="46">
        <v>17</v>
      </c>
      <c r="H20" s="46">
        <v>2</v>
      </c>
      <c r="I20" s="46">
        <v>0</v>
      </c>
      <c r="J20" s="46">
        <v>0</v>
      </c>
      <c r="K20" s="46">
        <v>0</v>
      </c>
      <c r="L20" s="42">
        <f t="shared" si="0"/>
        <v>41.37931034482759</v>
      </c>
      <c r="M20" s="41">
        <f t="shared" si="1"/>
        <v>100</v>
      </c>
      <c r="N20" s="43">
        <v>57</v>
      </c>
      <c r="O20" s="46">
        <v>1</v>
      </c>
      <c r="P20" s="46">
        <v>19</v>
      </c>
      <c r="Q20" s="46">
        <v>3</v>
      </c>
      <c r="R20" s="46">
        <v>33</v>
      </c>
      <c r="S20" s="46">
        <v>3</v>
      </c>
      <c r="T20" s="46">
        <v>4</v>
      </c>
      <c r="U20" s="46">
        <v>0</v>
      </c>
      <c r="V20" s="46">
        <v>0</v>
      </c>
      <c r="W20" s="44">
        <f>(O20+P20)*100/N20</f>
        <v>35.08771929824562</v>
      </c>
      <c r="X20" s="42">
        <f>(N20-T20)*100/N20</f>
        <v>92.98245614035088</v>
      </c>
    </row>
    <row r="21" spans="1:24" ht="15.75">
      <c r="A21" s="8">
        <v>18</v>
      </c>
      <c r="B21" s="40" t="s">
        <v>34</v>
      </c>
      <c r="C21" s="41">
        <v>22</v>
      </c>
      <c r="D21" s="46">
        <v>4</v>
      </c>
      <c r="E21" s="46">
        <v>6</v>
      </c>
      <c r="F21" s="46">
        <v>0</v>
      </c>
      <c r="G21" s="46">
        <v>12</v>
      </c>
      <c r="H21" s="46">
        <v>0</v>
      </c>
      <c r="I21" s="46">
        <v>0</v>
      </c>
      <c r="J21" s="46">
        <v>0</v>
      </c>
      <c r="K21" s="46">
        <v>0</v>
      </c>
      <c r="L21" s="42">
        <f t="shared" si="0"/>
        <v>45.45454545454545</v>
      </c>
      <c r="M21" s="41">
        <f t="shared" si="1"/>
        <v>100</v>
      </c>
      <c r="N21" s="43">
        <v>50</v>
      </c>
      <c r="O21" s="46">
        <v>8</v>
      </c>
      <c r="P21" s="46">
        <v>12</v>
      </c>
      <c r="Q21" s="46">
        <v>1</v>
      </c>
      <c r="R21" s="46">
        <v>28</v>
      </c>
      <c r="S21" s="46">
        <v>1</v>
      </c>
      <c r="T21" s="46">
        <v>0</v>
      </c>
      <c r="U21" s="46">
        <v>0</v>
      </c>
      <c r="V21" s="46">
        <v>0</v>
      </c>
      <c r="W21" s="44">
        <f>(O21+P21)*100/N21</f>
        <v>40</v>
      </c>
      <c r="X21" s="41">
        <f>(N21-T21)*100/N21</f>
        <v>100</v>
      </c>
    </row>
    <row r="22" spans="1:24" ht="15.75">
      <c r="A22" s="8">
        <v>19</v>
      </c>
      <c r="B22" s="40" t="s">
        <v>35</v>
      </c>
      <c r="C22" s="41">
        <v>10</v>
      </c>
      <c r="D22" s="46">
        <v>2</v>
      </c>
      <c r="E22" s="46">
        <v>2</v>
      </c>
      <c r="F22" s="46">
        <v>0</v>
      </c>
      <c r="G22" s="46">
        <v>6</v>
      </c>
      <c r="H22" s="46">
        <v>0</v>
      </c>
      <c r="I22" s="46">
        <v>0</v>
      </c>
      <c r="J22" s="46">
        <v>0</v>
      </c>
      <c r="K22" s="46">
        <v>0</v>
      </c>
      <c r="L22" s="42">
        <f t="shared" si="0"/>
        <v>40</v>
      </c>
      <c r="M22" s="41">
        <f t="shared" si="1"/>
        <v>100</v>
      </c>
      <c r="N22" s="43">
        <f>O22+P22+R22+T22</f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54">
        <v>0</v>
      </c>
      <c r="X22" s="41">
        <v>0</v>
      </c>
    </row>
    <row r="23" spans="1:24" ht="15.75">
      <c r="A23" s="8">
        <v>20</v>
      </c>
      <c r="B23" s="40" t="s">
        <v>36</v>
      </c>
      <c r="C23" s="41">
        <v>46</v>
      </c>
      <c r="D23" s="46">
        <v>3</v>
      </c>
      <c r="E23" s="46">
        <v>11</v>
      </c>
      <c r="F23" s="46">
        <v>1</v>
      </c>
      <c r="G23" s="46">
        <v>19</v>
      </c>
      <c r="H23" s="46">
        <v>1</v>
      </c>
      <c r="I23" s="46">
        <v>1</v>
      </c>
      <c r="J23" s="46">
        <v>0</v>
      </c>
      <c r="K23" s="46">
        <v>0</v>
      </c>
      <c r="L23" s="42">
        <v>41.1</v>
      </c>
      <c r="M23" s="42">
        <f t="shared" si="1"/>
        <v>97.82608695652173</v>
      </c>
      <c r="N23" s="43">
        <v>48</v>
      </c>
      <c r="O23" s="46">
        <v>0</v>
      </c>
      <c r="P23" s="46">
        <v>14</v>
      </c>
      <c r="Q23" s="46">
        <v>1</v>
      </c>
      <c r="R23" s="46">
        <v>33</v>
      </c>
      <c r="S23" s="46">
        <v>1</v>
      </c>
      <c r="T23" s="46">
        <v>1</v>
      </c>
      <c r="U23" s="46">
        <v>0</v>
      </c>
      <c r="V23" s="46">
        <v>0</v>
      </c>
      <c r="W23" s="44">
        <f>(O23+P23)*100/N23</f>
        <v>29.166666666666668</v>
      </c>
      <c r="X23" s="42">
        <f>(N23-T23)*100/N23</f>
        <v>97.91666666666667</v>
      </c>
    </row>
    <row r="24" spans="1:24" ht="15.75">
      <c r="A24" s="8">
        <v>21</v>
      </c>
      <c r="B24" s="40" t="s">
        <v>38</v>
      </c>
      <c r="C24" s="41">
        <v>38</v>
      </c>
      <c r="D24" s="46">
        <v>5</v>
      </c>
      <c r="E24" s="46">
        <v>13</v>
      </c>
      <c r="F24" s="46">
        <v>0</v>
      </c>
      <c r="G24" s="46">
        <v>20</v>
      </c>
      <c r="H24" s="46">
        <v>0</v>
      </c>
      <c r="I24" s="46">
        <v>0</v>
      </c>
      <c r="J24" s="46">
        <v>0</v>
      </c>
      <c r="K24" s="46">
        <v>0</v>
      </c>
      <c r="L24" s="42">
        <f aca="true" t="shared" si="6" ref="L24:L33">(D24+E24)*100/C24</f>
        <v>47.36842105263158</v>
      </c>
      <c r="M24" s="41">
        <f t="shared" si="1"/>
        <v>100</v>
      </c>
      <c r="N24" s="43">
        <v>62</v>
      </c>
      <c r="O24" s="46">
        <v>5</v>
      </c>
      <c r="P24" s="46">
        <v>16</v>
      </c>
      <c r="Q24" s="46">
        <v>1</v>
      </c>
      <c r="R24" s="46">
        <v>40</v>
      </c>
      <c r="S24" s="46">
        <v>7</v>
      </c>
      <c r="T24" s="46">
        <v>1</v>
      </c>
      <c r="U24" s="46">
        <v>0</v>
      </c>
      <c r="V24" s="46">
        <v>0</v>
      </c>
      <c r="W24" s="44">
        <f>(O24+P24)*100/N24</f>
        <v>33.87096774193548</v>
      </c>
      <c r="X24" s="42">
        <f>(N24-T24)*100/N24</f>
        <v>98.38709677419355</v>
      </c>
    </row>
    <row r="25" spans="1:24" ht="15.75">
      <c r="A25" s="8">
        <v>22</v>
      </c>
      <c r="B25" s="40" t="s">
        <v>39</v>
      </c>
      <c r="C25" s="41">
        <v>35</v>
      </c>
      <c r="D25" s="46">
        <v>6</v>
      </c>
      <c r="E25" s="46">
        <v>16</v>
      </c>
      <c r="F25" s="46">
        <v>1</v>
      </c>
      <c r="G25" s="46">
        <v>13</v>
      </c>
      <c r="H25" s="46">
        <v>1</v>
      </c>
      <c r="I25" s="46">
        <v>0</v>
      </c>
      <c r="J25" s="46">
        <v>0</v>
      </c>
      <c r="K25" s="46">
        <v>0</v>
      </c>
      <c r="L25" s="42">
        <f t="shared" si="6"/>
        <v>62.857142857142854</v>
      </c>
      <c r="M25" s="41">
        <f t="shared" si="1"/>
        <v>100</v>
      </c>
      <c r="N25" s="43">
        <v>53</v>
      </c>
      <c r="O25" s="46">
        <v>6</v>
      </c>
      <c r="P25" s="46">
        <v>16</v>
      </c>
      <c r="Q25" s="46">
        <v>0</v>
      </c>
      <c r="R25" s="46">
        <v>31</v>
      </c>
      <c r="S25" s="46">
        <v>5</v>
      </c>
      <c r="T25" s="46">
        <v>0</v>
      </c>
      <c r="U25" s="46">
        <v>0</v>
      </c>
      <c r="V25" s="46">
        <v>0</v>
      </c>
      <c r="W25" s="44">
        <f>(O25+P25)*100/N25</f>
        <v>41.509433962264154</v>
      </c>
      <c r="X25" s="41">
        <f>(N25-T25)*100/N25</f>
        <v>100</v>
      </c>
    </row>
    <row r="26" spans="1:24" ht="15.75">
      <c r="A26" s="8">
        <v>23</v>
      </c>
      <c r="B26" s="56" t="s">
        <v>40</v>
      </c>
      <c r="C26" s="41">
        <v>37</v>
      </c>
      <c r="D26" s="46">
        <v>6</v>
      </c>
      <c r="E26" s="46">
        <v>11</v>
      </c>
      <c r="F26" s="46">
        <v>6</v>
      </c>
      <c r="G26" s="46">
        <v>21</v>
      </c>
      <c r="H26" s="46">
        <v>16</v>
      </c>
      <c r="I26" s="46">
        <v>0</v>
      </c>
      <c r="J26" s="46">
        <v>0</v>
      </c>
      <c r="K26" s="46">
        <v>0</v>
      </c>
      <c r="L26" s="42">
        <f t="shared" si="6"/>
        <v>45.945945945945944</v>
      </c>
      <c r="M26" s="41">
        <f t="shared" si="1"/>
        <v>100</v>
      </c>
      <c r="N26" s="43">
        <v>63</v>
      </c>
      <c r="O26" s="46">
        <v>6</v>
      </c>
      <c r="P26" s="46">
        <v>24</v>
      </c>
      <c r="Q26" s="46">
        <v>21</v>
      </c>
      <c r="R26" s="46">
        <v>33</v>
      </c>
      <c r="S26" s="46">
        <v>23</v>
      </c>
      <c r="T26" s="46">
        <v>0</v>
      </c>
      <c r="U26" s="46">
        <v>0</v>
      </c>
      <c r="V26" s="46">
        <v>0</v>
      </c>
      <c r="W26" s="44">
        <f>(O26+P26)*100/N26</f>
        <v>47.61904761904762</v>
      </c>
      <c r="X26" s="41">
        <f>(N26-T26)*100/N26</f>
        <v>100</v>
      </c>
    </row>
    <row r="27" spans="1:24" ht="15.75">
      <c r="A27" s="8">
        <v>24</v>
      </c>
      <c r="B27" s="57" t="s">
        <v>41</v>
      </c>
      <c r="C27" s="41">
        <v>16</v>
      </c>
      <c r="D27" s="46">
        <v>0</v>
      </c>
      <c r="E27" s="46">
        <v>8</v>
      </c>
      <c r="F27" s="46">
        <v>0</v>
      </c>
      <c r="G27" s="46">
        <v>8</v>
      </c>
      <c r="H27" s="46">
        <v>0</v>
      </c>
      <c r="I27" s="46">
        <v>0</v>
      </c>
      <c r="J27" s="46">
        <v>0</v>
      </c>
      <c r="K27" s="46">
        <v>0</v>
      </c>
      <c r="L27" s="42">
        <f t="shared" si="6"/>
        <v>50</v>
      </c>
      <c r="M27" s="41">
        <f t="shared" si="1"/>
        <v>100</v>
      </c>
      <c r="N27" s="43">
        <v>61</v>
      </c>
      <c r="O27" s="46">
        <v>0</v>
      </c>
      <c r="P27" s="46">
        <v>10</v>
      </c>
      <c r="Q27" s="46">
        <v>0</v>
      </c>
      <c r="R27" s="46">
        <v>51</v>
      </c>
      <c r="S27" s="46">
        <v>0</v>
      </c>
      <c r="T27" s="46">
        <v>0</v>
      </c>
      <c r="U27" s="46">
        <v>0</v>
      </c>
      <c r="V27" s="46">
        <v>0</v>
      </c>
      <c r="W27" s="44">
        <f>(O27+P27)*100/N27</f>
        <v>16.39344262295082</v>
      </c>
      <c r="X27" s="41">
        <f>(N27-T27)*100/N27</f>
        <v>100</v>
      </c>
    </row>
    <row r="28" spans="1:24" ht="15.75">
      <c r="A28" s="8">
        <v>25</v>
      </c>
      <c r="B28" s="57" t="s">
        <v>42</v>
      </c>
      <c r="C28" s="41">
        <v>11</v>
      </c>
      <c r="D28" s="46">
        <v>0</v>
      </c>
      <c r="E28" s="46">
        <v>4</v>
      </c>
      <c r="F28" s="46">
        <v>0</v>
      </c>
      <c r="G28" s="46">
        <v>7</v>
      </c>
      <c r="H28" s="46">
        <v>0</v>
      </c>
      <c r="I28" s="46">
        <v>0</v>
      </c>
      <c r="J28" s="46">
        <v>0</v>
      </c>
      <c r="K28" s="46">
        <v>0</v>
      </c>
      <c r="L28" s="42">
        <f t="shared" si="6"/>
        <v>36.36363636363637</v>
      </c>
      <c r="M28" s="41">
        <f t="shared" si="1"/>
        <v>100</v>
      </c>
      <c r="N28" s="43">
        <f>O28+P28+R28+T28</f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54">
        <v>0</v>
      </c>
      <c r="X28" s="41">
        <v>0</v>
      </c>
    </row>
    <row r="29" spans="1:24" ht="15.75">
      <c r="A29" s="8">
        <v>26</v>
      </c>
      <c r="B29" s="57" t="s">
        <v>43</v>
      </c>
      <c r="C29" s="41">
        <v>3</v>
      </c>
      <c r="D29" s="58">
        <v>0</v>
      </c>
      <c r="E29" s="58">
        <v>2</v>
      </c>
      <c r="F29" s="58">
        <v>0</v>
      </c>
      <c r="G29" s="58">
        <v>1</v>
      </c>
      <c r="H29" s="58">
        <v>0</v>
      </c>
      <c r="I29" s="58">
        <v>0</v>
      </c>
      <c r="J29" s="58">
        <v>0</v>
      </c>
      <c r="K29" s="58">
        <v>0</v>
      </c>
      <c r="L29" s="42">
        <f t="shared" si="6"/>
        <v>66.66666666666667</v>
      </c>
      <c r="M29" s="41">
        <f t="shared" si="1"/>
        <v>100</v>
      </c>
      <c r="N29" s="59">
        <v>9</v>
      </c>
      <c r="O29" s="58">
        <v>1</v>
      </c>
      <c r="P29" s="58">
        <v>5</v>
      </c>
      <c r="Q29" s="58">
        <v>0</v>
      </c>
      <c r="R29" s="58">
        <v>3</v>
      </c>
      <c r="S29" s="58">
        <v>0</v>
      </c>
      <c r="T29" s="58">
        <v>0</v>
      </c>
      <c r="U29" s="58">
        <v>0</v>
      </c>
      <c r="V29" s="58">
        <v>0</v>
      </c>
      <c r="W29" s="44">
        <f>(O29+P29)*100/N29</f>
        <v>66.66666666666667</v>
      </c>
      <c r="X29" s="41">
        <f>(N29-T29)*100/N29</f>
        <v>100</v>
      </c>
    </row>
    <row r="30" spans="1:24" ht="15.75">
      <c r="A30" s="8">
        <v>27</v>
      </c>
      <c r="B30" s="57" t="s">
        <v>44</v>
      </c>
      <c r="C30" s="41">
        <v>44</v>
      </c>
      <c r="D30" s="58">
        <v>1</v>
      </c>
      <c r="E30" s="58">
        <v>17</v>
      </c>
      <c r="F30" s="58">
        <v>0</v>
      </c>
      <c r="G30" s="58">
        <v>26</v>
      </c>
      <c r="H30" s="58">
        <v>5</v>
      </c>
      <c r="I30" s="58">
        <v>0</v>
      </c>
      <c r="J30" s="58">
        <v>0</v>
      </c>
      <c r="K30" s="58">
        <v>0</v>
      </c>
      <c r="L30" s="42">
        <f t="shared" si="6"/>
        <v>40.90909090909091</v>
      </c>
      <c r="M30" s="41">
        <f t="shared" si="1"/>
        <v>100</v>
      </c>
      <c r="N30" s="43">
        <v>78</v>
      </c>
      <c r="O30" s="58">
        <v>1</v>
      </c>
      <c r="P30" s="58">
        <v>17</v>
      </c>
      <c r="Q30" s="58">
        <v>0</v>
      </c>
      <c r="R30" s="58">
        <v>58</v>
      </c>
      <c r="S30" s="58">
        <v>11</v>
      </c>
      <c r="T30" s="58">
        <v>2</v>
      </c>
      <c r="U30" s="58">
        <v>0</v>
      </c>
      <c r="V30" s="58">
        <v>0</v>
      </c>
      <c r="W30" s="44">
        <f>(O30+P30)*100/N30</f>
        <v>23.076923076923077</v>
      </c>
      <c r="X30" s="42">
        <f>(N30-T30)*100/N30</f>
        <v>97.43589743589743</v>
      </c>
    </row>
    <row r="31" spans="1:24" ht="15.75">
      <c r="A31" s="8">
        <v>28</v>
      </c>
      <c r="B31" s="57" t="s">
        <v>45</v>
      </c>
      <c r="C31" s="41">
        <v>27</v>
      </c>
      <c r="D31" s="58">
        <v>5</v>
      </c>
      <c r="E31" s="58">
        <v>10</v>
      </c>
      <c r="F31" s="58">
        <v>0</v>
      </c>
      <c r="G31" s="58">
        <v>12</v>
      </c>
      <c r="H31" s="58">
        <v>1</v>
      </c>
      <c r="I31" s="58">
        <v>0</v>
      </c>
      <c r="J31" s="58">
        <v>0</v>
      </c>
      <c r="K31" s="58">
        <v>0</v>
      </c>
      <c r="L31" s="42">
        <f t="shared" si="6"/>
        <v>55.55555555555556</v>
      </c>
      <c r="M31" s="41">
        <f t="shared" si="1"/>
        <v>100</v>
      </c>
      <c r="N31" s="43">
        <v>53</v>
      </c>
      <c r="O31" s="58">
        <v>3</v>
      </c>
      <c r="P31" s="58">
        <v>15</v>
      </c>
      <c r="Q31" s="58">
        <v>0</v>
      </c>
      <c r="R31" s="58">
        <v>35</v>
      </c>
      <c r="S31" s="58">
        <v>1</v>
      </c>
      <c r="T31" s="58">
        <v>0</v>
      </c>
      <c r="U31" s="58">
        <v>0</v>
      </c>
      <c r="V31" s="58">
        <v>0</v>
      </c>
      <c r="W31" s="44">
        <f>(O31+P31)*100/N31</f>
        <v>33.9622641509434</v>
      </c>
      <c r="X31" s="41">
        <f>(N31-T31)*100/N31</f>
        <v>100</v>
      </c>
    </row>
    <row r="32" spans="1:24" ht="15.75">
      <c r="A32" s="60"/>
      <c r="B32" s="61" t="s">
        <v>67</v>
      </c>
      <c r="C32" s="41">
        <f>D32+E32+G32+I32</f>
        <v>467</v>
      </c>
      <c r="D32" s="55">
        <f aca="true" t="shared" si="7" ref="D32:K32">SUM(D12:D31)</f>
        <v>55</v>
      </c>
      <c r="E32" s="55">
        <f t="shared" si="7"/>
        <v>168</v>
      </c>
      <c r="F32" s="55">
        <f t="shared" si="7"/>
        <v>19</v>
      </c>
      <c r="G32" s="55">
        <f t="shared" si="7"/>
        <v>241</v>
      </c>
      <c r="H32" s="55">
        <f t="shared" si="7"/>
        <v>54</v>
      </c>
      <c r="I32" s="55">
        <f t="shared" si="7"/>
        <v>3</v>
      </c>
      <c r="J32" s="55">
        <f t="shared" si="7"/>
        <v>0</v>
      </c>
      <c r="K32" s="55">
        <f t="shared" si="7"/>
        <v>0</v>
      </c>
      <c r="L32" s="42">
        <f t="shared" si="6"/>
        <v>47.75160599571735</v>
      </c>
      <c r="M32" s="42">
        <f t="shared" si="1"/>
        <v>99.3576017130621</v>
      </c>
      <c r="N32" s="43">
        <f>O32+P32+R32+T32</f>
        <v>815</v>
      </c>
      <c r="O32" s="55">
        <f aca="true" t="shared" si="8" ref="O32:V32">SUM(O12:O31)</f>
        <v>42</v>
      </c>
      <c r="P32" s="55">
        <f t="shared" si="8"/>
        <v>231</v>
      </c>
      <c r="Q32" s="55">
        <f t="shared" si="8"/>
        <v>45</v>
      </c>
      <c r="R32" s="55">
        <f t="shared" si="8"/>
        <v>527</v>
      </c>
      <c r="S32" s="55">
        <f t="shared" si="8"/>
        <v>96</v>
      </c>
      <c r="T32" s="55">
        <f t="shared" si="8"/>
        <v>15</v>
      </c>
      <c r="U32" s="55">
        <f t="shared" si="8"/>
        <v>0</v>
      </c>
      <c r="V32" s="55">
        <f t="shared" si="8"/>
        <v>0</v>
      </c>
      <c r="W32" s="44">
        <f>(O32+P32)*100/N32</f>
        <v>33.49693251533742</v>
      </c>
      <c r="X32" s="42">
        <f>(N32-T32)*100/N32</f>
        <v>98.15950920245399</v>
      </c>
    </row>
    <row r="33" spans="2:24" ht="15.75">
      <c r="B33" s="61" t="s">
        <v>68</v>
      </c>
      <c r="C33" s="41">
        <f>D33+E33+G33+I33</f>
        <v>2387</v>
      </c>
      <c r="D33" s="55">
        <f aca="true" t="shared" si="9" ref="D33:K33">D11+D32</f>
        <v>352</v>
      </c>
      <c r="E33" s="55">
        <f t="shared" si="9"/>
        <v>1115</v>
      </c>
      <c r="F33" s="55">
        <f t="shared" si="9"/>
        <v>467</v>
      </c>
      <c r="G33" s="55">
        <f t="shared" si="9"/>
        <v>914</v>
      </c>
      <c r="H33" s="55">
        <f t="shared" si="9"/>
        <v>358</v>
      </c>
      <c r="I33" s="55">
        <f t="shared" si="9"/>
        <v>6</v>
      </c>
      <c r="J33" s="55">
        <f t="shared" si="9"/>
        <v>0</v>
      </c>
      <c r="K33" s="55">
        <f t="shared" si="9"/>
        <v>0</v>
      </c>
      <c r="L33" s="42">
        <f t="shared" si="6"/>
        <v>61.457896941767906</v>
      </c>
      <c r="M33" s="42">
        <f t="shared" si="1"/>
        <v>99.74863845831588</v>
      </c>
      <c r="N33" s="43">
        <f>O33+P33+R33+T33</f>
        <v>3668</v>
      </c>
      <c r="O33" s="55">
        <f aca="true" t="shared" si="10" ref="O33:V33">O11+O32</f>
        <v>223</v>
      </c>
      <c r="P33" s="55">
        <f t="shared" si="10"/>
        <v>1050</v>
      </c>
      <c r="Q33" s="55">
        <f t="shared" si="10"/>
        <v>536</v>
      </c>
      <c r="R33" s="55">
        <f t="shared" si="10"/>
        <v>2357</v>
      </c>
      <c r="S33" s="55">
        <f t="shared" si="10"/>
        <v>893</v>
      </c>
      <c r="T33" s="55">
        <f t="shared" si="10"/>
        <v>38</v>
      </c>
      <c r="U33" s="55">
        <f t="shared" si="10"/>
        <v>4</v>
      </c>
      <c r="V33" s="55">
        <f t="shared" si="10"/>
        <v>0</v>
      </c>
      <c r="W33" s="44">
        <f>(O33+P33)*100/N33</f>
        <v>34.70556161395856</v>
      </c>
      <c r="X33" s="42">
        <f>(N33-T33)*100/N33</f>
        <v>98.96401308615049</v>
      </c>
    </row>
    <row r="34" spans="3:24" ht="15.7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3">
        <f>O34+P34+R34+T34</f>
        <v>0</v>
      </c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5.75" customHeight="1">
      <c r="A35" s="103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3" t="s">
        <v>70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1"/>
    </row>
    <row r="36" spans="1:24" ht="15.75">
      <c r="A36" s="104" t="s">
        <v>2</v>
      </c>
      <c r="B36" s="101"/>
      <c r="C36" s="36" t="s">
        <v>56</v>
      </c>
      <c r="D36" s="36" t="s">
        <v>57</v>
      </c>
      <c r="E36" s="36" t="s">
        <v>58</v>
      </c>
      <c r="F36" s="36" t="s">
        <v>59</v>
      </c>
      <c r="G36" s="36" t="s">
        <v>60</v>
      </c>
      <c r="H36" s="36" t="s">
        <v>61</v>
      </c>
      <c r="I36" s="36" t="s">
        <v>62</v>
      </c>
      <c r="J36" s="36" t="s">
        <v>63</v>
      </c>
      <c r="K36" s="36" t="s">
        <v>64</v>
      </c>
      <c r="L36" s="36" t="s">
        <v>65</v>
      </c>
      <c r="M36" s="36" t="s">
        <v>66</v>
      </c>
      <c r="N36" s="62" t="s">
        <v>56</v>
      </c>
      <c r="O36" s="63" t="s">
        <v>57</v>
      </c>
      <c r="P36" s="63" t="s">
        <v>58</v>
      </c>
      <c r="Q36" s="63" t="s">
        <v>59</v>
      </c>
      <c r="R36" s="63" t="s">
        <v>60</v>
      </c>
      <c r="S36" s="63" t="s">
        <v>61</v>
      </c>
      <c r="T36" s="63" t="s">
        <v>62</v>
      </c>
      <c r="U36" s="63" t="s">
        <v>63</v>
      </c>
      <c r="V36" s="63" t="s">
        <v>64</v>
      </c>
      <c r="W36" s="63" t="s">
        <v>65</v>
      </c>
      <c r="X36" s="63" t="s">
        <v>66</v>
      </c>
    </row>
    <row r="37" spans="1:25" ht="15.75">
      <c r="A37" s="8">
        <v>1</v>
      </c>
      <c r="B37" s="40" t="s">
        <v>14</v>
      </c>
      <c r="C37" s="46">
        <f>D37+E37+G37+I37</f>
        <v>61</v>
      </c>
      <c r="D37" s="46">
        <v>7</v>
      </c>
      <c r="E37" s="46">
        <v>25</v>
      </c>
      <c r="F37" s="46">
        <v>1</v>
      </c>
      <c r="G37" s="46">
        <v>29</v>
      </c>
      <c r="H37" s="46">
        <v>8</v>
      </c>
      <c r="I37" s="46">
        <v>0</v>
      </c>
      <c r="J37" s="46">
        <v>0</v>
      </c>
      <c r="K37" s="46">
        <v>0</v>
      </c>
      <c r="L37" s="54">
        <f aca="true" t="shared" si="11" ref="L37:L46">(D37+E37)/C37*100</f>
        <v>52.459016393442624</v>
      </c>
      <c r="M37" s="46">
        <f aca="true" t="shared" si="12" ref="M37:M46">(C37-I37)*100/C37</f>
        <v>100</v>
      </c>
      <c r="N37" s="46">
        <f>O37+P37+R37+T37</f>
        <v>658</v>
      </c>
      <c r="O37" s="64">
        <v>54</v>
      </c>
      <c r="P37" s="41">
        <v>252</v>
      </c>
      <c r="Q37" s="41">
        <v>14</v>
      </c>
      <c r="R37" s="41">
        <v>352</v>
      </c>
      <c r="S37" s="41">
        <v>39</v>
      </c>
      <c r="T37" s="41">
        <v>0</v>
      </c>
      <c r="U37" s="41">
        <v>0</v>
      </c>
      <c r="V37" s="41">
        <v>0</v>
      </c>
      <c r="W37" s="44">
        <f aca="true" t="shared" si="13" ref="W37:W66">(O37+P37)*100/N37</f>
        <v>46.504559270516715</v>
      </c>
      <c r="X37" s="65">
        <f aca="true" t="shared" si="14" ref="X37:X66">(N37-T37)*100/N37</f>
        <v>100</v>
      </c>
      <c r="Y37" s="66"/>
    </row>
    <row r="38" spans="1:24" ht="15.75">
      <c r="A38" s="8">
        <v>2</v>
      </c>
      <c r="B38" s="40" t="s">
        <v>15</v>
      </c>
      <c r="C38" s="46">
        <v>46</v>
      </c>
      <c r="D38" s="46">
        <v>2</v>
      </c>
      <c r="E38" s="46">
        <v>17</v>
      </c>
      <c r="F38" s="46">
        <v>3</v>
      </c>
      <c r="G38" s="46">
        <v>27</v>
      </c>
      <c r="H38" s="46">
        <v>7</v>
      </c>
      <c r="I38" s="46">
        <v>0</v>
      </c>
      <c r="J38" s="46">
        <v>0</v>
      </c>
      <c r="K38" s="46">
        <v>0</v>
      </c>
      <c r="L38" s="54">
        <f t="shared" si="11"/>
        <v>41.30434782608695</v>
      </c>
      <c r="M38" s="46">
        <f t="shared" si="12"/>
        <v>100</v>
      </c>
      <c r="N38" s="46">
        <v>653</v>
      </c>
      <c r="O38" s="46">
        <v>33</v>
      </c>
      <c r="P38" s="46">
        <v>194</v>
      </c>
      <c r="Q38" s="46">
        <v>9</v>
      </c>
      <c r="R38" s="46">
        <v>424</v>
      </c>
      <c r="S38" s="46">
        <v>42</v>
      </c>
      <c r="T38" s="46">
        <v>2</v>
      </c>
      <c r="U38" s="46">
        <v>0</v>
      </c>
      <c r="V38" s="46">
        <v>0</v>
      </c>
      <c r="W38" s="44">
        <f t="shared" si="13"/>
        <v>34.76263399693721</v>
      </c>
      <c r="X38" s="67">
        <f t="shared" si="14"/>
        <v>99.6937212863706</v>
      </c>
    </row>
    <row r="39" spans="1:26" ht="15.75">
      <c r="A39" s="14">
        <v>3</v>
      </c>
      <c r="B39" s="47" t="s">
        <v>16</v>
      </c>
      <c r="C39" s="49">
        <v>52</v>
      </c>
      <c r="D39" s="49">
        <v>4</v>
      </c>
      <c r="E39" s="49">
        <v>7</v>
      </c>
      <c r="F39" s="49">
        <v>7</v>
      </c>
      <c r="G39" s="49">
        <v>38</v>
      </c>
      <c r="H39" s="49">
        <v>35</v>
      </c>
      <c r="I39" s="49">
        <v>3</v>
      </c>
      <c r="J39" s="49">
        <v>0</v>
      </c>
      <c r="K39" s="49">
        <v>0</v>
      </c>
      <c r="L39" s="68">
        <f t="shared" si="11"/>
        <v>21.153846153846153</v>
      </c>
      <c r="M39" s="49">
        <f t="shared" si="12"/>
        <v>94.23076923076923</v>
      </c>
      <c r="N39" s="49">
        <f aca="true" t="shared" si="15" ref="N39:U39">C39+C6+N6</f>
        <v>603</v>
      </c>
      <c r="O39" s="49">
        <f t="shared" si="15"/>
        <v>50</v>
      </c>
      <c r="P39" s="49">
        <f t="shared" si="15"/>
        <v>179</v>
      </c>
      <c r="Q39" s="49">
        <f t="shared" si="15"/>
        <v>151</v>
      </c>
      <c r="R39" s="49">
        <f t="shared" si="15"/>
        <v>346</v>
      </c>
      <c r="S39" s="49">
        <f t="shared" si="15"/>
        <v>306</v>
      </c>
      <c r="T39" s="49">
        <f t="shared" si="15"/>
        <v>25</v>
      </c>
      <c r="U39" s="49">
        <f t="shared" si="15"/>
        <v>3</v>
      </c>
      <c r="V39" s="49">
        <v>0</v>
      </c>
      <c r="W39" s="69">
        <f t="shared" si="13"/>
        <v>37.97678275290215</v>
      </c>
      <c r="X39" s="70">
        <f t="shared" si="14"/>
        <v>95.85406301824213</v>
      </c>
      <c r="Y39" s="53"/>
      <c r="Z39" s="53"/>
    </row>
    <row r="40" spans="1:24" ht="15.75">
      <c r="A40" s="8">
        <v>4</v>
      </c>
      <c r="B40" s="40" t="s">
        <v>17</v>
      </c>
      <c r="C40" s="46">
        <f>D40+E40+G40+I40</f>
        <v>92</v>
      </c>
      <c r="D40" s="46">
        <v>1</v>
      </c>
      <c r="E40" s="46">
        <v>50</v>
      </c>
      <c r="F40" s="46">
        <v>14</v>
      </c>
      <c r="G40" s="46">
        <v>40</v>
      </c>
      <c r="H40" s="46">
        <v>17</v>
      </c>
      <c r="I40" s="46">
        <v>1</v>
      </c>
      <c r="J40" s="46">
        <v>0</v>
      </c>
      <c r="K40" s="46">
        <v>0</v>
      </c>
      <c r="L40" s="54">
        <f t="shared" si="11"/>
        <v>55.434782608695656</v>
      </c>
      <c r="M40" s="54">
        <f t="shared" si="12"/>
        <v>98.91304347826087</v>
      </c>
      <c r="N40" s="46">
        <f>O40+P40+R40+T40</f>
        <v>1024</v>
      </c>
      <c r="O40" s="46">
        <v>78</v>
      </c>
      <c r="P40" s="46">
        <v>392</v>
      </c>
      <c r="Q40" s="46">
        <v>311</v>
      </c>
      <c r="R40" s="46">
        <v>551</v>
      </c>
      <c r="S40" s="46">
        <v>493</v>
      </c>
      <c r="T40" s="46">
        <v>3</v>
      </c>
      <c r="U40" s="46">
        <v>1</v>
      </c>
      <c r="V40" s="46">
        <v>0</v>
      </c>
      <c r="W40" s="44">
        <f t="shared" si="13"/>
        <v>45.8984375</v>
      </c>
      <c r="X40" s="67">
        <f t="shared" si="14"/>
        <v>99.70703125</v>
      </c>
    </row>
    <row r="41" spans="1:24" ht="15.75">
      <c r="A41" s="8">
        <v>5</v>
      </c>
      <c r="B41" s="40" t="s">
        <v>18</v>
      </c>
      <c r="C41" s="46">
        <v>69</v>
      </c>
      <c r="D41" s="46">
        <v>7</v>
      </c>
      <c r="E41" s="46">
        <v>33</v>
      </c>
      <c r="F41" s="46">
        <v>19</v>
      </c>
      <c r="G41" s="46">
        <v>29</v>
      </c>
      <c r="H41" s="46">
        <v>8</v>
      </c>
      <c r="I41" s="46">
        <v>0</v>
      </c>
      <c r="J41" s="46">
        <v>0</v>
      </c>
      <c r="K41" s="46">
        <v>0</v>
      </c>
      <c r="L41" s="54">
        <f t="shared" si="11"/>
        <v>57.971014492753625</v>
      </c>
      <c r="M41" s="46">
        <f t="shared" si="12"/>
        <v>100</v>
      </c>
      <c r="N41" s="46">
        <v>949</v>
      </c>
      <c r="O41" s="46">
        <v>146</v>
      </c>
      <c r="P41" s="46">
        <v>372</v>
      </c>
      <c r="Q41" s="46">
        <v>334</v>
      </c>
      <c r="R41" s="46">
        <v>431</v>
      </c>
      <c r="S41" s="46">
        <v>132</v>
      </c>
      <c r="T41" s="46">
        <v>0</v>
      </c>
      <c r="U41" s="46">
        <v>0</v>
      </c>
      <c r="V41" s="46">
        <v>0</v>
      </c>
      <c r="W41" s="44">
        <f t="shared" si="13"/>
        <v>54.58377239199157</v>
      </c>
      <c r="X41" s="65">
        <f t="shared" si="14"/>
        <v>100</v>
      </c>
    </row>
    <row r="42" spans="1:24" ht="15.75">
      <c r="A42" s="8">
        <v>6</v>
      </c>
      <c r="B42" s="40" t="s">
        <v>19</v>
      </c>
      <c r="C42" s="46">
        <f>D42+E42+G42+I42</f>
        <v>58</v>
      </c>
      <c r="D42" s="46">
        <v>5</v>
      </c>
      <c r="E42" s="46">
        <v>28</v>
      </c>
      <c r="F42" s="46">
        <v>0</v>
      </c>
      <c r="G42" s="46">
        <v>25</v>
      </c>
      <c r="H42" s="46">
        <v>4</v>
      </c>
      <c r="I42" s="46">
        <v>0</v>
      </c>
      <c r="J42" s="46">
        <v>0</v>
      </c>
      <c r="K42" s="46">
        <v>0</v>
      </c>
      <c r="L42" s="54">
        <f t="shared" si="11"/>
        <v>56.896551724137936</v>
      </c>
      <c r="M42" s="46">
        <f t="shared" si="12"/>
        <v>100</v>
      </c>
      <c r="N42" s="46">
        <f>O42+P42+R42+T42</f>
        <v>1019</v>
      </c>
      <c r="O42" s="46">
        <v>124</v>
      </c>
      <c r="P42" s="46">
        <v>395</v>
      </c>
      <c r="Q42" s="46">
        <v>40</v>
      </c>
      <c r="R42" s="46">
        <v>500</v>
      </c>
      <c r="S42" s="46">
        <v>85</v>
      </c>
      <c r="T42" s="46">
        <v>0</v>
      </c>
      <c r="U42" s="46">
        <v>0</v>
      </c>
      <c r="V42" s="46">
        <v>0</v>
      </c>
      <c r="W42" s="44">
        <f t="shared" si="13"/>
        <v>50.93228655544652</v>
      </c>
      <c r="X42" s="65">
        <f t="shared" si="14"/>
        <v>100</v>
      </c>
    </row>
    <row r="43" spans="1:24" ht="15.75">
      <c r="A43" s="8">
        <v>8</v>
      </c>
      <c r="B43" s="40" t="s">
        <v>20</v>
      </c>
      <c r="C43" s="46">
        <v>62</v>
      </c>
      <c r="D43" s="46">
        <v>11</v>
      </c>
      <c r="E43" s="46">
        <v>38</v>
      </c>
      <c r="F43" s="46">
        <v>36</v>
      </c>
      <c r="G43" s="46">
        <v>13</v>
      </c>
      <c r="H43" s="46">
        <v>12</v>
      </c>
      <c r="I43" s="46">
        <v>0</v>
      </c>
      <c r="J43" s="46">
        <v>0</v>
      </c>
      <c r="K43" s="46">
        <v>0</v>
      </c>
      <c r="L43" s="54">
        <f t="shared" si="11"/>
        <v>79.03225806451613</v>
      </c>
      <c r="M43" s="46">
        <f t="shared" si="12"/>
        <v>100</v>
      </c>
      <c r="N43" s="46">
        <v>319</v>
      </c>
      <c r="O43" s="46">
        <v>30</v>
      </c>
      <c r="P43" s="46">
        <v>181</v>
      </c>
      <c r="Q43" s="46">
        <v>160</v>
      </c>
      <c r="R43" s="46">
        <v>108</v>
      </c>
      <c r="S43" s="46">
        <v>96</v>
      </c>
      <c r="T43" s="46">
        <v>0</v>
      </c>
      <c r="U43" s="46">
        <v>0</v>
      </c>
      <c r="V43" s="46">
        <v>0</v>
      </c>
      <c r="W43" s="44">
        <f t="shared" si="13"/>
        <v>66.14420062695925</v>
      </c>
      <c r="X43" s="65">
        <f t="shared" si="14"/>
        <v>100</v>
      </c>
    </row>
    <row r="44" spans="1:24" ht="15.75">
      <c r="A44" s="21"/>
      <c r="B44" s="40" t="s">
        <v>21</v>
      </c>
      <c r="C44" s="46">
        <f>D44+E44+G44+I44</f>
        <v>440</v>
      </c>
      <c r="D44" s="55">
        <f aca="true" t="shared" si="16" ref="D44:K44">SUM(D37:D43)</f>
        <v>37</v>
      </c>
      <c r="E44" s="55">
        <f t="shared" si="16"/>
        <v>198</v>
      </c>
      <c r="F44" s="55">
        <f t="shared" si="16"/>
        <v>80</v>
      </c>
      <c r="G44" s="55">
        <f t="shared" si="16"/>
        <v>201</v>
      </c>
      <c r="H44" s="55">
        <f t="shared" si="16"/>
        <v>91</v>
      </c>
      <c r="I44" s="55">
        <f t="shared" si="16"/>
        <v>4</v>
      </c>
      <c r="J44" s="55">
        <f t="shared" si="16"/>
        <v>0</v>
      </c>
      <c r="K44" s="55">
        <f t="shared" si="16"/>
        <v>0</v>
      </c>
      <c r="L44" s="54">
        <f t="shared" si="11"/>
        <v>53.40909090909091</v>
      </c>
      <c r="M44" s="54">
        <f t="shared" si="12"/>
        <v>99.0909090909091</v>
      </c>
      <c r="N44" s="46">
        <f>O44+P44+R44+T44</f>
        <v>5222</v>
      </c>
      <c r="O44" s="55">
        <f aca="true" t="shared" si="17" ref="O44:V44">SUM(O37:O43)</f>
        <v>515</v>
      </c>
      <c r="P44" s="55">
        <f t="shared" si="17"/>
        <v>1965</v>
      </c>
      <c r="Q44" s="55">
        <f t="shared" si="17"/>
        <v>1019</v>
      </c>
      <c r="R44" s="55">
        <f t="shared" si="17"/>
        <v>2712</v>
      </c>
      <c r="S44" s="55">
        <f t="shared" si="17"/>
        <v>1193</v>
      </c>
      <c r="T44" s="55">
        <f t="shared" si="17"/>
        <v>30</v>
      </c>
      <c r="U44" s="55">
        <f t="shared" si="17"/>
        <v>4</v>
      </c>
      <c r="V44" s="55">
        <f t="shared" si="17"/>
        <v>0</v>
      </c>
      <c r="W44" s="44">
        <f t="shared" si="13"/>
        <v>47.491382612026044</v>
      </c>
      <c r="X44" s="67">
        <f t="shared" si="14"/>
        <v>99.42550746840291</v>
      </c>
    </row>
    <row r="45" spans="1:24" ht="15.75">
      <c r="A45" s="8">
        <v>9</v>
      </c>
      <c r="B45" s="40" t="s">
        <v>22</v>
      </c>
      <c r="C45" s="46">
        <v>7</v>
      </c>
      <c r="D45" s="46">
        <v>3</v>
      </c>
      <c r="E45" s="46">
        <v>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54">
        <f t="shared" si="11"/>
        <v>100</v>
      </c>
      <c r="M45" s="46">
        <f t="shared" si="12"/>
        <v>100</v>
      </c>
      <c r="N45" s="46">
        <v>102</v>
      </c>
      <c r="O45" s="46">
        <v>10</v>
      </c>
      <c r="P45" s="46">
        <v>35</v>
      </c>
      <c r="Q45" s="46">
        <v>1</v>
      </c>
      <c r="R45" s="46">
        <v>43</v>
      </c>
      <c r="S45" s="46">
        <v>3</v>
      </c>
      <c r="T45" s="46">
        <v>5</v>
      </c>
      <c r="U45" s="46">
        <v>0</v>
      </c>
      <c r="V45" s="46">
        <v>0</v>
      </c>
      <c r="W45" s="44">
        <f t="shared" si="13"/>
        <v>44.11764705882353</v>
      </c>
      <c r="X45" s="67">
        <f t="shared" si="14"/>
        <v>95.09803921568627</v>
      </c>
    </row>
    <row r="46" spans="1:24" ht="15.75">
      <c r="A46" s="8">
        <v>10</v>
      </c>
      <c r="B46" s="40" t="s">
        <v>23</v>
      </c>
      <c r="C46" s="46">
        <v>14</v>
      </c>
      <c r="D46" s="46">
        <v>3</v>
      </c>
      <c r="E46" s="46">
        <v>2</v>
      </c>
      <c r="F46" s="46">
        <v>0</v>
      </c>
      <c r="G46" s="46">
        <v>9</v>
      </c>
      <c r="H46" s="46">
        <v>2</v>
      </c>
      <c r="I46" s="46">
        <v>0</v>
      </c>
      <c r="J46" s="46">
        <v>0</v>
      </c>
      <c r="K46" s="46">
        <v>0</v>
      </c>
      <c r="L46" s="54">
        <f t="shared" si="11"/>
        <v>35.714285714285715</v>
      </c>
      <c r="M46" s="46">
        <f t="shared" si="12"/>
        <v>100</v>
      </c>
      <c r="N46" s="46">
        <v>114</v>
      </c>
      <c r="O46" s="46">
        <v>9</v>
      </c>
      <c r="P46" s="46">
        <v>26</v>
      </c>
      <c r="Q46" s="46">
        <v>0</v>
      </c>
      <c r="R46" s="46">
        <v>79</v>
      </c>
      <c r="S46" s="46">
        <v>5</v>
      </c>
      <c r="T46" s="46">
        <v>2</v>
      </c>
      <c r="U46" s="46">
        <v>0</v>
      </c>
      <c r="V46" s="46">
        <v>0</v>
      </c>
      <c r="W46" s="44">
        <f t="shared" si="13"/>
        <v>30.70175438596491</v>
      </c>
      <c r="X46" s="67">
        <f t="shared" si="14"/>
        <v>98.24561403508773</v>
      </c>
    </row>
    <row r="47" spans="1:24" ht="15.75">
      <c r="A47" s="8">
        <v>11</v>
      </c>
      <c r="B47" s="40" t="s">
        <v>71</v>
      </c>
      <c r="C47" s="46">
        <f aca="true" t="shared" si="18" ref="C47:M47">D47+E47+G47+I47</f>
        <v>4719</v>
      </c>
      <c r="D47" s="46">
        <f t="shared" si="18"/>
        <v>2653</v>
      </c>
      <c r="E47" s="46">
        <f t="shared" si="18"/>
        <v>1471</v>
      </c>
      <c r="F47" s="46">
        <f t="shared" si="18"/>
        <v>834</v>
      </c>
      <c r="G47" s="46">
        <f t="shared" si="18"/>
        <v>456</v>
      </c>
      <c r="H47" s="46">
        <f t="shared" si="18"/>
        <v>263</v>
      </c>
      <c r="I47" s="46">
        <f t="shared" si="18"/>
        <v>139</v>
      </c>
      <c r="J47" s="46">
        <f t="shared" si="18"/>
        <v>85</v>
      </c>
      <c r="K47" s="46">
        <f t="shared" si="18"/>
        <v>42</v>
      </c>
      <c r="L47" s="46">
        <f t="shared" si="18"/>
        <v>30</v>
      </c>
      <c r="M47" s="46">
        <f t="shared" si="18"/>
        <v>12</v>
      </c>
      <c r="N47" s="46">
        <v>9</v>
      </c>
      <c r="O47" s="46">
        <v>0</v>
      </c>
      <c r="P47" s="46">
        <v>4</v>
      </c>
      <c r="Q47" s="46">
        <v>0</v>
      </c>
      <c r="R47" s="46">
        <v>5</v>
      </c>
      <c r="S47" s="46">
        <v>3</v>
      </c>
      <c r="T47" s="46">
        <v>0</v>
      </c>
      <c r="U47" s="46">
        <v>0</v>
      </c>
      <c r="V47" s="46">
        <v>0</v>
      </c>
      <c r="W47" s="44">
        <f t="shared" si="13"/>
        <v>44.44444444444444</v>
      </c>
      <c r="X47" s="65">
        <f t="shared" si="14"/>
        <v>100</v>
      </c>
    </row>
    <row r="48" spans="1:24" ht="15.75">
      <c r="A48" s="8">
        <v>12</v>
      </c>
      <c r="B48" s="40" t="s">
        <v>25</v>
      </c>
      <c r="C48" s="46">
        <f>D48+E48+G48+I48</f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22</v>
      </c>
      <c r="O48" s="46">
        <v>2</v>
      </c>
      <c r="P48" s="46">
        <v>9</v>
      </c>
      <c r="Q48" s="46">
        <v>4</v>
      </c>
      <c r="R48" s="46">
        <v>11</v>
      </c>
      <c r="S48" s="46">
        <v>9</v>
      </c>
      <c r="T48" s="46">
        <v>0</v>
      </c>
      <c r="U48" s="46">
        <v>0</v>
      </c>
      <c r="V48" s="46">
        <v>0</v>
      </c>
      <c r="W48" s="44">
        <f t="shared" si="13"/>
        <v>50</v>
      </c>
      <c r="X48" s="65">
        <f t="shared" si="14"/>
        <v>100</v>
      </c>
    </row>
    <row r="49" spans="1:24" ht="15.75">
      <c r="A49" s="8">
        <v>13</v>
      </c>
      <c r="B49" s="40" t="s">
        <v>29</v>
      </c>
      <c r="C49" s="46">
        <v>14</v>
      </c>
      <c r="D49" s="46">
        <v>1</v>
      </c>
      <c r="E49" s="46">
        <v>5</v>
      </c>
      <c r="F49" s="46">
        <v>3</v>
      </c>
      <c r="G49" s="46">
        <v>8</v>
      </c>
      <c r="H49" s="46">
        <v>6</v>
      </c>
      <c r="I49" s="46">
        <v>0</v>
      </c>
      <c r="J49" s="46">
        <v>0</v>
      </c>
      <c r="K49" s="46">
        <v>0</v>
      </c>
      <c r="L49" s="54">
        <f>(D49+E49)/C49*100</f>
        <v>42.857142857142854</v>
      </c>
      <c r="M49" s="46">
        <f>(C49-I49)*100/C49</f>
        <v>100</v>
      </c>
      <c r="N49" s="46">
        <v>123</v>
      </c>
      <c r="O49" s="46">
        <v>9</v>
      </c>
      <c r="P49" s="46">
        <v>35</v>
      </c>
      <c r="Q49" s="46">
        <v>18</v>
      </c>
      <c r="R49" s="46">
        <v>77</v>
      </c>
      <c r="S49" s="46">
        <v>51</v>
      </c>
      <c r="T49" s="46">
        <v>2</v>
      </c>
      <c r="U49" s="46">
        <v>0</v>
      </c>
      <c r="V49" s="46">
        <v>0</v>
      </c>
      <c r="W49" s="71">
        <f t="shared" si="13"/>
        <v>35.77235772357724</v>
      </c>
      <c r="X49" s="72">
        <f t="shared" si="14"/>
        <v>98.3739837398374</v>
      </c>
    </row>
    <row r="50" spans="1:24" ht="15.75">
      <c r="A50" s="8">
        <v>14</v>
      </c>
      <c r="B50" s="40" t="s">
        <v>30</v>
      </c>
      <c r="C50" s="46">
        <f>D50+E50+G50+I50</f>
        <v>3</v>
      </c>
      <c r="D50" s="46">
        <v>1</v>
      </c>
      <c r="E50" s="46">
        <v>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54">
        <f>(D50+E50)/C50*100</f>
        <v>100</v>
      </c>
      <c r="M50" s="46">
        <f>(C50-I50)*100/C50</f>
        <v>100</v>
      </c>
      <c r="N50" s="46">
        <f>O50+P50+R50+T50</f>
        <v>58</v>
      </c>
      <c r="O50" s="46">
        <v>2</v>
      </c>
      <c r="P50" s="46">
        <v>25</v>
      </c>
      <c r="Q50" s="46">
        <v>0</v>
      </c>
      <c r="R50" s="46">
        <v>31</v>
      </c>
      <c r="S50" s="46">
        <v>0</v>
      </c>
      <c r="T50" s="46">
        <v>0</v>
      </c>
      <c r="U50" s="46">
        <v>0</v>
      </c>
      <c r="V50" s="46">
        <v>0</v>
      </c>
      <c r="W50" s="44">
        <f t="shared" si="13"/>
        <v>46.55172413793103</v>
      </c>
      <c r="X50" s="65">
        <f t="shared" si="14"/>
        <v>100</v>
      </c>
    </row>
    <row r="51" spans="1:24" ht="15.75">
      <c r="A51" s="8">
        <v>15</v>
      </c>
      <c r="B51" s="40" t="s">
        <v>31</v>
      </c>
      <c r="C51" s="46">
        <f>D51+E51+G51+I51</f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54">
        <v>0</v>
      </c>
      <c r="M51" s="46">
        <v>0</v>
      </c>
      <c r="N51" s="41">
        <f>O51+P51+R51+T51</f>
        <v>2</v>
      </c>
      <c r="O51" s="46">
        <v>0</v>
      </c>
      <c r="P51" s="46">
        <v>2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2">
        <f t="shared" si="13"/>
        <v>100</v>
      </c>
      <c r="X51" s="41">
        <f t="shared" si="14"/>
        <v>100</v>
      </c>
    </row>
    <row r="52" spans="1:24" ht="15.75">
      <c r="A52" s="8">
        <v>16</v>
      </c>
      <c r="B52" s="40" t="s">
        <v>32</v>
      </c>
      <c r="C52" s="46">
        <f>D52+E52+G52+I52</f>
        <v>6</v>
      </c>
      <c r="D52" s="46">
        <v>0</v>
      </c>
      <c r="E52" s="46">
        <v>5</v>
      </c>
      <c r="F52" s="46">
        <v>0</v>
      </c>
      <c r="G52" s="46">
        <v>1</v>
      </c>
      <c r="H52" s="46">
        <v>0</v>
      </c>
      <c r="I52" s="46">
        <v>0</v>
      </c>
      <c r="J52" s="46">
        <v>0</v>
      </c>
      <c r="K52" s="46">
        <v>0</v>
      </c>
      <c r="L52" s="54">
        <f>(D52+E52)/C52*100</f>
        <v>83.33333333333334</v>
      </c>
      <c r="M52" s="46">
        <f>(C52-I52)*100/C52</f>
        <v>100</v>
      </c>
      <c r="N52" s="46">
        <f>O52+P52+R52+T52</f>
        <v>75</v>
      </c>
      <c r="O52" s="46">
        <v>5</v>
      </c>
      <c r="P52" s="46">
        <v>33</v>
      </c>
      <c r="Q52" s="46">
        <v>1</v>
      </c>
      <c r="R52" s="46">
        <v>37</v>
      </c>
      <c r="S52" s="46">
        <v>4</v>
      </c>
      <c r="T52" s="46">
        <v>0</v>
      </c>
      <c r="U52" s="46">
        <v>0</v>
      </c>
      <c r="V52" s="46">
        <v>0</v>
      </c>
      <c r="W52" s="44">
        <f t="shared" si="13"/>
        <v>50.666666666666664</v>
      </c>
      <c r="X52" s="65">
        <f t="shared" si="14"/>
        <v>100</v>
      </c>
    </row>
    <row r="53" spans="1:24" ht="15.75">
      <c r="A53" s="8">
        <v>17</v>
      </c>
      <c r="B53" s="40" t="s">
        <v>33</v>
      </c>
      <c r="C53" s="46">
        <v>12</v>
      </c>
      <c r="D53" s="46">
        <v>1</v>
      </c>
      <c r="E53" s="46">
        <v>7</v>
      </c>
      <c r="F53" s="46">
        <v>0</v>
      </c>
      <c r="G53" s="46">
        <v>4</v>
      </c>
      <c r="H53" s="46">
        <v>0</v>
      </c>
      <c r="I53" s="46">
        <v>0</v>
      </c>
      <c r="J53" s="46">
        <v>0</v>
      </c>
      <c r="K53" s="46">
        <v>0</v>
      </c>
      <c r="L53" s="54">
        <f>(D53+E53)/C53*100</f>
        <v>66.66666666666666</v>
      </c>
      <c r="M53" s="46">
        <f>(C53-I53)*100/C53</f>
        <v>100</v>
      </c>
      <c r="N53" s="46">
        <v>98</v>
      </c>
      <c r="O53" s="46">
        <v>5</v>
      </c>
      <c r="P53" s="46">
        <v>35</v>
      </c>
      <c r="Q53" s="46">
        <v>3</v>
      </c>
      <c r="R53" s="46">
        <v>54</v>
      </c>
      <c r="S53" s="46">
        <v>5</v>
      </c>
      <c r="T53" s="46">
        <v>4</v>
      </c>
      <c r="U53" s="46">
        <v>0</v>
      </c>
      <c r="V53" s="46">
        <v>0</v>
      </c>
      <c r="W53" s="44">
        <f t="shared" si="13"/>
        <v>40.816326530612244</v>
      </c>
      <c r="X53" s="67">
        <f t="shared" si="14"/>
        <v>95.91836734693878</v>
      </c>
    </row>
    <row r="54" spans="1:24" ht="15.75">
      <c r="A54" s="8">
        <v>18</v>
      </c>
      <c r="B54" s="40" t="s">
        <v>34</v>
      </c>
      <c r="C54" s="46">
        <v>10</v>
      </c>
      <c r="D54" s="46">
        <v>3</v>
      </c>
      <c r="E54" s="46">
        <v>5</v>
      </c>
      <c r="F54" s="46">
        <v>0</v>
      </c>
      <c r="G54" s="46">
        <v>2</v>
      </c>
      <c r="H54" s="46">
        <v>0</v>
      </c>
      <c r="I54" s="46">
        <v>0</v>
      </c>
      <c r="J54" s="46">
        <v>0</v>
      </c>
      <c r="K54" s="46">
        <v>0</v>
      </c>
      <c r="L54" s="54">
        <f>(D54+E54)/C54*100</f>
        <v>80</v>
      </c>
      <c r="M54" s="46">
        <f>(C54-I54)*100/C54</f>
        <v>100</v>
      </c>
      <c r="N54" s="46">
        <v>82</v>
      </c>
      <c r="O54" s="46">
        <v>15</v>
      </c>
      <c r="P54" s="46">
        <v>23</v>
      </c>
      <c r="Q54" s="46">
        <v>1</v>
      </c>
      <c r="R54" s="46">
        <v>42</v>
      </c>
      <c r="S54" s="46">
        <v>1</v>
      </c>
      <c r="T54" s="46">
        <v>0</v>
      </c>
      <c r="U54" s="46">
        <v>0</v>
      </c>
      <c r="V54" s="46">
        <v>0</v>
      </c>
      <c r="W54" s="44">
        <f t="shared" si="13"/>
        <v>46.34146341463415</v>
      </c>
      <c r="X54" s="65">
        <f t="shared" si="14"/>
        <v>100</v>
      </c>
    </row>
    <row r="55" spans="1:24" ht="15.75">
      <c r="A55" s="8">
        <v>19</v>
      </c>
      <c r="B55" s="40" t="s">
        <v>35</v>
      </c>
      <c r="C55" s="46">
        <f>D55+E55+G55+I55</f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54">
        <v>0</v>
      </c>
      <c r="M55" s="46">
        <v>0</v>
      </c>
      <c r="N55" s="41">
        <v>10</v>
      </c>
      <c r="O55" s="46">
        <v>2</v>
      </c>
      <c r="P55" s="46">
        <v>2</v>
      </c>
      <c r="Q55" s="46">
        <v>0</v>
      </c>
      <c r="R55" s="46">
        <v>6</v>
      </c>
      <c r="S55" s="46">
        <v>0</v>
      </c>
      <c r="T55" s="46">
        <v>0</v>
      </c>
      <c r="U55" s="46">
        <v>0</v>
      </c>
      <c r="V55" s="46">
        <v>0</v>
      </c>
      <c r="W55" s="42">
        <f t="shared" si="13"/>
        <v>40</v>
      </c>
      <c r="X55" s="41">
        <f t="shared" si="14"/>
        <v>100</v>
      </c>
    </row>
    <row r="56" spans="1:24" ht="15.75">
      <c r="A56" s="8">
        <v>20</v>
      </c>
      <c r="B56" s="40" t="s">
        <v>36</v>
      </c>
      <c r="C56" s="46">
        <f>D56+E56+G56+I56</f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54">
        <v>0</v>
      </c>
      <c r="M56" s="46">
        <v>0</v>
      </c>
      <c r="N56" s="46">
        <v>94</v>
      </c>
      <c r="O56" s="46">
        <v>3</v>
      </c>
      <c r="P56" s="46">
        <v>25</v>
      </c>
      <c r="Q56" s="46">
        <v>2</v>
      </c>
      <c r="R56" s="46">
        <v>54</v>
      </c>
      <c r="S56" s="46">
        <v>2</v>
      </c>
      <c r="T56" s="46">
        <v>2</v>
      </c>
      <c r="U56" s="46">
        <v>0</v>
      </c>
      <c r="V56" s="46">
        <v>0</v>
      </c>
      <c r="W56" s="44">
        <f t="shared" si="13"/>
        <v>29.78723404255319</v>
      </c>
      <c r="X56" s="67">
        <f t="shared" si="14"/>
        <v>97.87234042553192</v>
      </c>
    </row>
    <row r="57" spans="1:24" ht="15.75">
      <c r="A57" s="8">
        <v>21</v>
      </c>
      <c r="B57" s="40" t="s">
        <v>38</v>
      </c>
      <c r="C57" s="46">
        <v>13</v>
      </c>
      <c r="D57" s="46">
        <v>2</v>
      </c>
      <c r="E57" s="46">
        <v>5</v>
      </c>
      <c r="F57" s="46">
        <v>1</v>
      </c>
      <c r="G57" s="46">
        <v>6</v>
      </c>
      <c r="H57" s="46">
        <v>3</v>
      </c>
      <c r="I57" s="46">
        <v>0</v>
      </c>
      <c r="J57" s="46">
        <v>0</v>
      </c>
      <c r="K57" s="46">
        <v>0</v>
      </c>
      <c r="L57" s="54">
        <f>(D57+E57)/C57*100</f>
        <v>53.84615384615385</v>
      </c>
      <c r="M57" s="46">
        <f>(C57-I57)*100/C57</f>
        <v>100</v>
      </c>
      <c r="N57" s="46">
        <v>113</v>
      </c>
      <c r="O57" s="46">
        <v>12</v>
      </c>
      <c r="P57" s="46">
        <v>34</v>
      </c>
      <c r="Q57" s="46">
        <v>2</v>
      </c>
      <c r="R57" s="46">
        <v>66</v>
      </c>
      <c r="S57" s="46">
        <v>9</v>
      </c>
      <c r="T57" s="46">
        <v>1</v>
      </c>
      <c r="U57" s="46">
        <v>0</v>
      </c>
      <c r="V57" s="46">
        <v>0</v>
      </c>
      <c r="W57" s="44">
        <f t="shared" si="13"/>
        <v>40.70796460176991</v>
      </c>
      <c r="X57" s="67">
        <f t="shared" si="14"/>
        <v>99.11504424778761</v>
      </c>
    </row>
    <row r="58" spans="1:24" ht="15.75">
      <c r="A58" s="8">
        <v>22</v>
      </c>
      <c r="B58" s="40" t="s">
        <v>39</v>
      </c>
      <c r="C58" s="46">
        <v>6</v>
      </c>
      <c r="D58" s="46">
        <v>1</v>
      </c>
      <c r="E58" s="46">
        <v>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54">
        <f>(D58+E58)/C58*100</f>
        <v>100</v>
      </c>
      <c r="M58" s="46">
        <f>(C58-I58)*100/C58</f>
        <v>100</v>
      </c>
      <c r="N58" s="46">
        <v>94</v>
      </c>
      <c r="O58" s="46">
        <v>13</v>
      </c>
      <c r="P58" s="46">
        <v>32</v>
      </c>
      <c r="Q58" s="46">
        <v>1</v>
      </c>
      <c r="R58" s="46">
        <v>44</v>
      </c>
      <c r="S58" s="46">
        <v>6</v>
      </c>
      <c r="T58" s="46">
        <v>0</v>
      </c>
      <c r="U58" s="46">
        <v>0</v>
      </c>
      <c r="V58" s="46">
        <v>0</v>
      </c>
      <c r="W58" s="44">
        <f t="shared" si="13"/>
        <v>47.87234042553192</v>
      </c>
      <c r="X58" s="65">
        <f t="shared" si="14"/>
        <v>100</v>
      </c>
    </row>
    <row r="59" spans="1:24" ht="15.75">
      <c r="A59" s="8">
        <v>23</v>
      </c>
      <c r="B59" s="40" t="s">
        <v>40</v>
      </c>
      <c r="C59" s="46">
        <f>D59+E59+G59+I59</f>
        <v>7</v>
      </c>
      <c r="D59" s="46">
        <v>1</v>
      </c>
      <c r="E59" s="46">
        <v>5</v>
      </c>
      <c r="F59" s="46">
        <v>5</v>
      </c>
      <c r="G59" s="46">
        <v>1</v>
      </c>
      <c r="H59" s="46">
        <v>1</v>
      </c>
      <c r="I59" s="46">
        <v>0</v>
      </c>
      <c r="J59" s="46">
        <v>0</v>
      </c>
      <c r="K59" s="46">
        <v>0</v>
      </c>
      <c r="L59" s="54">
        <f>(D59+E59)/C59*100</f>
        <v>85.71428571428571</v>
      </c>
      <c r="M59" s="46">
        <f>(C59-I59)*100/C59</f>
        <v>100</v>
      </c>
      <c r="N59" s="46">
        <v>108</v>
      </c>
      <c r="O59" s="46">
        <v>13</v>
      </c>
      <c r="P59" s="46">
        <v>40</v>
      </c>
      <c r="Q59" s="46">
        <v>34</v>
      </c>
      <c r="R59" s="46">
        <v>53</v>
      </c>
      <c r="S59" s="46">
        <v>40</v>
      </c>
      <c r="T59" s="46">
        <v>0</v>
      </c>
      <c r="U59" s="46">
        <v>0</v>
      </c>
      <c r="V59" s="46">
        <v>0</v>
      </c>
      <c r="W59" s="44">
        <f t="shared" si="13"/>
        <v>49.074074074074076</v>
      </c>
      <c r="X59" s="65">
        <f t="shared" si="14"/>
        <v>100</v>
      </c>
    </row>
    <row r="60" spans="1:24" ht="15.75">
      <c r="A60" s="8">
        <v>24</v>
      </c>
      <c r="B60" s="57" t="s">
        <v>41</v>
      </c>
      <c r="C60" s="46">
        <v>8</v>
      </c>
      <c r="D60" s="46">
        <v>0</v>
      </c>
      <c r="E60" s="46">
        <v>4</v>
      </c>
      <c r="F60" s="46">
        <v>1</v>
      </c>
      <c r="G60" s="46">
        <v>4</v>
      </c>
      <c r="H60" s="46">
        <v>1</v>
      </c>
      <c r="I60" s="46">
        <v>0</v>
      </c>
      <c r="J60" s="46">
        <v>0</v>
      </c>
      <c r="K60" s="46">
        <v>0</v>
      </c>
      <c r="L60" s="54">
        <f>(D60+E60)/C60*100</f>
        <v>50</v>
      </c>
      <c r="M60" s="46">
        <f>(C60-I60)*100/C60</f>
        <v>100</v>
      </c>
      <c r="N60" s="46">
        <v>85</v>
      </c>
      <c r="O60" s="46">
        <v>0</v>
      </c>
      <c r="P60" s="46">
        <v>22</v>
      </c>
      <c r="Q60" s="46">
        <v>1</v>
      </c>
      <c r="R60" s="46">
        <v>63</v>
      </c>
      <c r="S60" s="46">
        <v>1</v>
      </c>
      <c r="T60" s="46">
        <v>0</v>
      </c>
      <c r="U60" s="46">
        <v>0</v>
      </c>
      <c r="V60" s="46">
        <v>0</v>
      </c>
      <c r="W60" s="44">
        <f t="shared" si="13"/>
        <v>25.88235294117647</v>
      </c>
      <c r="X60" s="65">
        <f t="shared" si="14"/>
        <v>100</v>
      </c>
    </row>
    <row r="61" spans="1:24" ht="15.75">
      <c r="A61" s="8">
        <v>25</v>
      </c>
      <c r="B61" s="57" t="s">
        <v>42</v>
      </c>
      <c r="C61" s="46">
        <f>D61+E61+G61+I61</f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54">
        <v>0</v>
      </c>
      <c r="M61" s="46">
        <v>0</v>
      </c>
      <c r="N61" s="46">
        <v>11</v>
      </c>
      <c r="O61" s="46">
        <v>0</v>
      </c>
      <c r="P61" s="46">
        <v>4</v>
      </c>
      <c r="Q61" s="46">
        <v>0</v>
      </c>
      <c r="R61" s="46">
        <v>7</v>
      </c>
      <c r="S61" s="46">
        <v>0</v>
      </c>
      <c r="T61" s="46">
        <v>0</v>
      </c>
      <c r="U61" s="46">
        <v>0</v>
      </c>
      <c r="V61" s="46">
        <v>0</v>
      </c>
      <c r="W61" s="44">
        <f t="shared" si="13"/>
        <v>36.36363636363637</v>
      </c>
      <c r="X61" s="65">
        <f t="shared" si="14"/>
        <v>100</v>
      </c>
    </row>
    <row r="62" spans="1:24" ht="15.75">
      <c r="A62" s="8">
        <v>26</v>
      </c>
      <c r="B62" s="57" t="s">
        <v>43</v>
      </c>
      <c r="C62" s="46">
        <f>D62+E62+G62+I62</f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4">
        <v>0</v>
      </c>
      <c r="M62" s="46">
        <v>0</v>
      </c>
      <c r="N62" s="58">
        <v>12</v>
      </c>
      <c r="O62" s="58">
        <v>1</v>
      </c>
      <c r="P62" s="58">
        <v>8</v>
      </c>
      <c r="Q62" s="58">
        <v>0</v>
      </c>
      <c r="R62" s="58">
        <v>3</v>
      </c>
      <c r="S62" s="58">
        <v>0</v>
      </c>
      <c r="T62" s="58">
        <v>0</v>
      </c>
      <c r="U62" s="58">
        <v>0</v>
      </c>
      <c r="V62" s="58">
        <v>0</v>
      </c>
      <c r="W62" s="44">
        <f t="shared" si="13"/>
        <v>75</v>
      </c>
      <c r="X62" s="65">
        <f t="shared" si="14"/>
        <v>100</v>
      </c>
    </row>
    <row r="63" spans="1:24" ht="15.75">
      <c r="A63" s="8">
        <v>27</v>
      </c>
      <c r="B63" s="57" t="s">
        <v>44</v>
      </c>
      <c r="C63" s="46">
        <v>14</v>
      </c>
      <c r="D63" s="58">
        <v>4</v>
      </c>
      <c r="E63" s="58">
        <v>7</v>
      </c>
      <c r="F63" s="58">
        <v>0</v>
      </c>
      <c r="G63" s="58">
        <v>3</v>
      </c>
      <c r="H63" s="58">
        <v>0</v>
      </c>
      <c r="I63" s="58">
        <v>0</v>
      </c>
      <c r="J63" s="58">
        <v>0</v>
      </c>
      <c r="K63" s="58">
        <v>0</v>
      </c>
      <c r="L63" s="54">
        <f>(D63+E63)/C63*100</f>
        <v>78.57142857142857</v>
      </c>
      <c r="M63" s="46">
        <f>(C63-I63)*100/C63</f>
        <v>100</v>
      </c>
      <c r="N63" s="46">
        <v>136</v>
      </c>
      <c r="O63" s="58">
        <v>6</v>
      </c>
      <c r="P63" s="58">
        <v>41</v>
      </c>
      <c r="Q63" s="58">
        <v>0</v>
      </c>
      <c r="R63" s="58">
        <v>87</v>
      </c>
      <c r="S63" s="58">
        <v>16</v>
      </c>
      <c r="T63" s="58">
        <v>2</v>
      </c>
      <c r="U63" s="58">
        <v>0</v>
      </c>
      <c r="V63" s="58">
        <v>0</v>
      </c>
      <c r="W63" s="44">
        <f t="shared" si="13"/>
        <v>34.55882352941177</v>
      </c>
      <c r="X63" s="67">
        <f t="shared" si="14"/>
        <v>98.52941176470588</v>
      </c>
    </row>
    <row r="64" spans="1:24" ht="15.75">
      <c r="A64" s="8">
        <v>28</v>
      </c>
      <c r="B64" s="57" t="s">
        <v>45</v>
      </c>
      <c r="C64" s="46">
        <f>D64+E64+G64+I64</f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4">
        <v>0</v>
      </c>
      <c r="M64" s="46">
        <v>0</v>
      </c>
      <c r="N64" s="46">
        <v>80</v>
      </c>
      <c r="O64" s="58">
        <v>8</v>
      </c>
      <c r="P64" s="58">
        <v>25</v>
      </c>
      <c r="Q64" s="58">
        <v>0</v>
      </c>
      <c r="R64" s="58">
        <v>47</v>
      </c>
      <c r="S64" s="58">
        <v>2</v>
      </c>
      <c r="T64" s="58">
        <v>0</v>
      </c>
      <c r="U64" s="58">
        <v>0</v>
      </c>
      <c r="V64" s="58">
        <v>0</v>
      </c>
      <c r="W64" s="44">
        <f t="shared" si="13"/>
        <v>41.25</v>
      </c>
      <c r="X64" s="65">
        <f t="shared" si="14"/>
        <v>100</v>
      </c>
    </row>
    <row r="65" spans="1:24" ht="15.75">
      <c r="A65" s="60"/>
      <c r="B65" s="61" t="s">
        <v>67</v>
      </c>
      <c r="C65" s="46">
        <f>D65+E65+G65+I65</f>
        <v>4833</v>
      </c>
      <c r="D65" s="55">
        <f aca="true" t="shared" si="19" ref="D65:K65">SUM(D45:D64)</f>
        <v>2673</v>
      </c>
      <c r="E65" s="55">
        <f t="shared" si="19"/>
        <v>1527</v>
      </c>
      <c r="F65" s="55">
        <f t="shared" si="19"/>
        <v>844</v>
      </c>
      <c r="G65" s="55">
        <f t="shared" si="19"/>
        <v>494</v>
      </c>
      <c r="H65" s="55">
        <f t="shared" si="19"/>
        <v>276</v>
      </c>
      <c r="I65" s="55">
        <f t="shared" si="19"/>
        <v>139</v>
      </c>
      <c r="J65" s="55">
        <f t="shared" si="19"/>
        <v>85</v>
      </c>
      <c r="K65" s="55">
        <f t="shared" si="19"/>
        <v>42</v>
      </c>
      <c r="L65" s="54">
        <f>(D65+E65)/C65*100</f>
        <v>86.90254500310365</v>
      </c>
      <c r="M65" s="54">
        <f>(C65-I65)*100/C65</f>
        <v>97.12393958204014</v>
      </c>
      <c r="N65" s="46">
        <f>O65+P65+R65+T65</f>
        <v>1402</v>
      </c>
      <c r="O65" s="55">
        <f aca="true" t="shared" si="20" ref="O65:V65">SUM(O45:O64)</f>
        <v>115</v>
      </c>
      <c r="P65" s="55">
        <f t="shared" si="20"/>
        <v>460</v>
      </c>
      <c r="Q65" s="55">
        <f t="shared" si="20"/>
        <v>68</v>
      </c>
      <c r="R65" s="55">
        <f t="shared" si="20"/>
        <v>809</v>
      </c>
      <c r="S65" s="55">
        <f t="shared" si="20"/>
        <v>157</v>
      </c>
      <c r="T65" s="55">
        <f t="shared" si="20"/>
        <v>18</v>
      </c>
      <c r="U65" s="55">
        <f t="shared" si="20"/>
        <v>0</v>
      </c>
      <c r="V65" s="55">
        <f t="shared" si="20"/>
        <v>0</v>
      </c>
      <c r="W65" s="44">
        <f t="shared" si="13"/>
        <v>41.01283880171184</v>
      </c>
      <c r="X65" s="67">
        <f t="shared" si="14"/>
        <v>98.71611982881598</v>
      </c>
    </row>
    <row r="66" spans="1:24" ht="15.75">
      <c r="A66" s="60"/>
      <c r="B66" s="61" t="s">
        <v>68</v>
      </c>
      <c r="C66" s="55">
        <f aca="true" t="shared" si="21" ref="C66:K66">C44+C65</f>
        <v>5273</v>
      </c>
      <c r="D66" s="55">
        <f t="shared" si="21"/>
        <v>2710</v>
      </c>
      <c r="E66" s="55">
        <f t="shared" si="21"/>
        <v>1725</v>
      </c>
      <c r="F66" s="55">
        <f t="shared" si="21"/>
        <v>924</v>
      </c>
      <c r="G66" s="55">
        <f t="shared" si="21"/>
        <v>695</v>
      </c>
      <c r="H66" s="55">
        <f t="shared" si="21"/>
        <v>367</v>
      </c>
      <c r="I66" s="55">
        <f t="shared" si="21"/>
        <v>143</v>
      </c>
      <c r="J66" s="55">
        <f t="shared" si="21"/>
        <v>85</v>
      </c>
      <c r="K66" s="55">
        <f t="shared" si="21"/>
        <v>42</v>
      </c>
      <c r="L66" s="54">
        <f>(D66+E66)/C66*100</f>
        <v>84.10771856628105</v>
      </c>
      <c r="M66" s="54">
        <f>(C66-I66)*100/C66</f>
        <v>97.28807130665655</v>
      </c>
      <c r="N66" s="46">
        <f>O66+P66+R66+T66</f>
        <v>6624</v>
      </c>
      <c r="O66" s="55">
        <f aca="true" t="shared" si="22" ref="O66:V66">O44+O65</f>
        <v>630</v>
      </c>
      <c r="P66" s="55">
        <f t="shared" si="22"/>
        <v>2425</v>
      </c>
      <c r="Q66" s="55">
        <f t="shared" si="22"/>
        <v>1087</v>
      </c>
      <c r="R66" s="55">
        <f t="shared" si="22"/>
        <v>3521</v>
      </c>
      <c r="S66" s="55">
        <f t="shared" si="22"/>
        <v>1350</v>
      </c>
      <c r="T66" s="55">
        <f t="shared" si="22"/>
        <v>48</v>
      </c>
      <c r="U66" s="55">
        <f t="shared" si="22"/>
        <v>4</v>
      </c>
      <c r="V66" s="55">
        <f t="shared" si="22"/>
        <v>0</v>
      </c>
      <c r="W66" s="44">
        <f t="shared" si="13"/>
        <v>46.12016908212561</v>
      </c>
      <c r="X66" s="67">
        <f t="shared" si="14"/>
        <v>99.27536231884058</v>
      </c>
    </row>
  </sheetData>
  <sheetProtection/>
  <mergeCells count="7">
    <mergeCell ref="A36:B36"/>
    <mergeCell ref="A1:X1"/>
    <mergeCell ref="A2:M2"/>
    <mergeCell ref="N2:X2"/>
    <mergeCell ref="A3:B3"/>
    <mergeCell ref="A35:M35"/>
    <mergeCell ref="N35:X3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999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2" width="28.28125" style="0" customWidth="1"/>
    <col min="3" max="27" width="14.421875" style="0" customWidth="1"/>
    <col min="28" max="28" width="11.8515625" style="0" customWidth="1"/>
  </cols>
  <sheetData>
    <row r="1" spans="2:28" ht="15.75">
      <c r="B1" s="95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5.75" customHeight="1">
      <c r="A2" s="97" t="s">
        <v>1</v>
      </c>
      <c r="B2" s="97" t="s">
        <v>2</v>
      </c>
      <c r="C2" s="3" t="s">
        <v>72</v>
      </c>
      <c r="D2" s="3" t="s">
        <v>3</v>
      </c>
      <c r="E2" s="99" t="s">
        <v>4</v>
      </c>
      <c r="F2" s="100"/>
      <c r="G2" s="100"/>
      <c r="H2" s="100"/>
      <c r="I2" s="100"/>
      <c r="J2" s="101"/>
      <c r="K2" s="99" t="s">
        <v>5</v>
      </c>
      <c r="L2" s="100"/>
      <c r="M2" s="100"/>
      <c r="N2" s="100"/>
      <c r="O2" s="100"/>
      <c r="P2" s="101"/>
      <c r="Q2" s="99" t="s">
        <v>6</v>
      </c>
      <c r="R2" s="100"/>
      <c r="S2" s="100"/>
      <c r="T2" s="100"/>
      <c r="U2" s="100"/>
      <c r="V2" s="101"/>
      <c r="W2" s="102" t="s">
        <v>73</v>
      </c>
      <c r="X2" s="100"/>
      <c r="Y2" s="100"/>
      <c r="Z2" s="100"/>
      <c r="AA2" s="100"/>
      <c r="AB2" s="101"/>
    </row>
    <row r="3" spans="1:28" ht="15.75" customHeight="1">
      <c r="A3" s="98"/>
      <c r="B3" s="98"/>
      <c r="C3" s="4" t="s">
        <v>74</v>
      </c>
      <c r="D3" s="4" t="s">
        <v>8</v>
      </c>
      <c r="E3" s="4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4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4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13</v>
      </c>
      <c r="W3" s="6" t="s">
        <v>8</v>
      </c>
      <c r="X3" s="7" t="s">
        <v>9</v>
      </c>
      <c r="Y3" s="7" t="s">
        <v>10</v>
      </c>
      <c r="Z3" s="73" t="s">
        <v>11</v>
      </c>
      <c r="AA3" s="74" t="s">
        <v>12</v>
      </c>
      <c r="AB3" s="75" t="s">
        <v>13</v>
      </c>
    </row>
    <row r="4" spans="1:28" ht="15.75">
      <c r="A4" s="8">
        <v>1</v>
      </c>
      <c r="B4" s="9" t="s">
        <v>14</v>
      </c>
      <c r="C4" s="10">
        <f>D4+E4+K4+Q4</f>
        <v>749</v>
      </c>
      <c r="D4" s="10">
        <v>91</v>
      </c>
      <c r="E4" s="10">
        <v>243</v>
      </c>
      <c r="F4" s="10">
        <v>153</v>
      </c>
      <c r="G4" s="10">
        <v>0</v>
      </c>
      <c r="H4" s="10">
        <f aca="true" t="shared" si="0" ref="H4:H33">(E4-G4)*100/E4</f>
        <v>100</v>
      </c>
      <c r="I4" s="11">
        <f aca="true" t="shared" si="1" ref="I4:I33">F4/E4*100</f>
        <v>62.96296296296296</v>
      </c>
      <c r="J4" s="11">
        <f>('анализ успеваемости за год'!D4+'анализ успеваемости за год'!E4*0.64+'анализ успеваемости за год'!G4*0.6+'анализ успеваемости за год'!I4*0.16+'анализ успеваемости за год'!J4*0.07)*100/'анализ успеваемости за год'!C4</f>
        <v>67.45679012345678</v>
      </c>
      <c r="K4" s="10">
        <v>354</v>
      </c>
      <c r="L4" s="10">
        <v>165</v>
      </c>
      <c r="M4" s="10">
        <v>0</v>
      </c>
      <c r="N4" s="10">
        <f aca="true" t="shared" si="2" ref="N4:N13">(K4-M4)*100/K4</f>
        <v>100</v>
      </c>
      <c r="O4" s="11">
        <f aca="true" t="shared" si="3" ref="O4:O13">L4/K4*100</f>
        <v>46.61016949152542</v>
      </c>
      <c r="P4" s="11">
        <f>('анализ успеваемости за год'!O4+'анализ успеваемости за год'!P4*0.64+'анализ успеваемости за год'!R4*0.36+'анализ успеваемости за год'!T4*0.16+'анализ успеваемости за год'!U4*0.07)*100/'анализ успеваемости за год'!N4</f>
        <v>52.20338983050848</v>
      </c>
      <c r="Q4" s="10">
        <v>61</v>
      </c>
      <c r="R4" s="10">
        <v>41</v>
      </c>
      <c r="S4" s="10">
        <v>0</v>
      </c>
      <c r="T4" s="10">
        <v>100</v>
      </c>
      <c r="U4" s="11">
        <f aca="true" t="shared" si="4" ref="U4:U13">R4/Q4*100</f>
        <v>67.21311475409836</v>
      </c>
      <c r="V4" s="11">
        <f>('анализ успеваемости за год'!D37+'анализ успеваемости за год'!E37*0.64+'анализ успеваемости за год'!G37*0.36+'анализ успеваемости за год'!I37*0.16+'анализ успеваемости за год'!J37*0.07)*100/'анализ успеваемости за год'!C37</f>
        <v>60.721311475409834</v>
      </c>
      <c r="W4" s="13">
        <f>E4+K4+Q4</f>
        <v>658</v>
      </c>
      <c r="X4" s="13">
        <f>F4+L4+R4</f>
        <v>359</v>
      </c>
      <c r="Y4" s="13">
        <f>G4+M4+S4</f>
        <v>0</v>
      </c>
      <c r="Z4" s="76">
        <v>100</v>
      </c>
      <c r="AA4" s="77">
        <f aca="true" t="shared" si="5" ref="AA4:AA33">X4/W4*100</f>
        <v>54.559270516717326</v>
      </c>
      <c r="AB4" s="78">
        <f>('анализ успеваемости за год'!O37+'анализ успеваемости за год'!P37*0.64+'анализ успеваемости за год'!R37*0.36+'анализ успеваемости за год'!T37*0.16+'анализ успеваемости за год'!U37*0.07)*100/'анализ успеваемости за год'!N37</f>
        <v>55.27051671732523</v>
      </c>
    </row>
    <row r="5" spans="1:28" ht="15.75">
      <c r="A5" s="8">
        <v>2</v>
      </c>
      <c r="B5" s="9" t="s">
        <v>15</v>
      </c>
      <c r="C5" s="10">
        <v>737</v>
      </c>
      <c r="D5" s="10">
        <v>84</v>
      </c>
      <c r="E5" s="10">
        <v>253</v>
      </c>
      <c r="F5" s="10">
        <v>152</v>
      </c>
      <c r="G5" s="10">
        <v>0</v>
      </c>
      <c r="H5" s="10">
        <f t="shared" si="0"/>
        <v>100</v>
      </c>
      <c r="I5" s="11">
        <f t="shared" si="1"/>
        <v>60.079051383399204</v>
      </c>
      <c r="J5" s="11">
        <v>56.66</v>
      </c>
      <c r="K5" s="10">
        <v>354</v>
      </c>
      <c r="L5" s="10">
        <v>112</v>
      </c>
      <c r="M5" s="10">
        <v>0</v>
      </c>
      <c r="N5" s="10">
        <f t="shared" si="2"/>
        <v>100</v>
      </c>
      <c r="O5" s="11">
        <f t="shared" si="3"/>
        <v>31.63841807909605</v>
      </c>
      <c r="P5" s="11">
        <f>('анализ успеваемости за год'!O5+'анализ успеваемости за год'!P5*0.64+'анализ успеваемости за год'!R5*0.36+'анализ успеваемости за год'!T5*0.16+'анализ успеваемости за год'!U5*0.07)*100/'анализ успеваемости за год'!N5</f>
        <v>46.28248587570621</v>
      </c>
      <c r="Q5" s="10">
        <v>46</v>
      </c>
      <c r="R5" s="10">
        <v>29</v>
      </c>
      <c r="S5" s="10">
        <v>0</v>
      </c>
      <c r="T5" s="10">
        <v>100</v>
      </c>
      <c r="U5" s="11">
        <f t="shared" si="4"/>
        <v>63.04347826086957</v>
      </c>
      <c r="V5" s="11">
        <f>('анализ успеваемости за год'!D38+'анализ успеваемости за год'!E38*0.64+'анализ успеваемости за год'!G38*0.36+'анализ успеваемости за год'!I38*0.16+'анализ успеваемости за год'!J38*0.07)*100/'анализ успеваемости за год'!C38</f>
        <v>57.56521739130435</v>
      </c>
      <c r="W5" s="13">
        <f>E5+K5+Q5</f>
        <v>653</v>
      </c>
      <c r="X5" s="13">
        <f>F5+L5+R5</f>
        <v>293</v>
      </c>
      <c r="Y5" s="13">
        <f>G5+M5+S5</f>
        <v>0</v>
      </c>
      <c r="Z5" s="76">
        <v>100</v>
      </c>
      <c r="AA5" s="77">
        <f t="shared" si="5"/>
        <v>44.86983154670751</v>
      </c>
      <c r="AB5" s="78">
        <f>('анализ успеваемости за год'!O38+'анализ успеваемости за год'!P38*0.64+'анализ успеваемости за год'!R38*0.36+'анализ успеваемости за год'!T38*0.16+'анализ успеваемости за год'!U38*0.07)*100/'анализ успеваемости за год'!N38</f>
        <v>51.09954058192955</v>
      </c>
    </row>
    <row r="6" spans="1:28" ht="15.75">
      <c r="A6" s="8">
        <v>3</v>
      </c>
      <c r="B6" s="9" t="s">
        <v>16</v>
      </c>
      <c r="C6" s="10">
        <v>679</v>
      </c>
      <c r="D6" s="10">
        <v>75</v>
      </c>
      <c r="E6" s="10">
        <v>199</v>
      </c>
      <c r="F6" s="10">
        <v>144</v>
      </c>
      <c r="G6" s="10">
        <v>1</v>
      </c>
      <c r="H6" s="11">
        <f t="shared" si="0"/>
        <v>99.49748743718592</v>
      </c>
      <c r="I6" s="11">
        <f t="shared" si="1"/>
        <v>72.36180904522614</v>
      </c>
      <c r="J6" s="11">
        <f>('анализ успеваемости за год'!D6+'анализ успеваемости за год'!E6*0.64+'анализ успеваемости за год'!G6*0.6+'анализ успеваемости за год'!I6*0.16+'анализ успеваемости за год'!J6*0.07)*100/'анализ успеваемости за год'!C6</f>
        <v>68.37688442211055</v>
      </c>
      <c r="K6" s="10">
        <v>353</v>
      </c>
      <c r="L6" s="10">
        <v>92</v>
      </c>
      <c r="M6" s="10">
        <v>11</v>
      </c>
      <c r="N6" s="11">
        <f t="shared" si="2"/>
        <v>96.88385269121812</v>
      </c>
      <c r="O6" s="11">
        <f t="shared" si="3"/>
        <v>26.062322946175637</v>
      </c>
      <c r="P6" s="11">
        <f>('анализ успеваемости за год'!O6+'анализ успеваемости за год'!P6*0.64+'анализ успеваемости за год'!R6*0.36+'анализ успеваемости за год'!T6*0.16+'анализ успеваемости за год'!U6*0.07)*100/'анализ успеваемости за год'!N6</f>
        <v>44.325779036827186</v>
      </c>
      <c r="Q6" s="10">
        <v>52</v>
      </c>
      <c r="R6" s="10">
        <v>19</v>
      </c>
      <c r="S6" s="10">
        <v>0</v>
      </c>
      <c r="T6" s="10">
        <v>100</v>
      </c>
      <c r="U6" s="11">
        <f t="shared" si="4"/>
        <v>36.53846153846153</v>
      </c>
      <c r="V6" s="11">
        <f>('анализ успеваемости за год'!D39+'анализ успеваемости за год'!E39*0.64+'анализ успеваемости за год'!G39*0.36+'анализ успеваемости за год'!I39*0.16+'анализ успеваемости за год'!J39*0.07)*100/'анализ успеваемости за год'!C39</f>
        <v>48.99999999999999</v>
      </c>
      <c r="W6" s="13">
        <f>E6+K6+Q6</f>
        <v>604</v>
      </c>
      <c r="X6" s="13">
        <f>F6+L6+R6</f>
        <v>255</v>
      </c>
      <c r="Y6" s="13">
        <f>G6+M6+S6</f>
        <v>12</v>
      </c>
      <c r="Z6" s="79">
        <f>(W6-Y6)*100/W6</f>
        <v>98.01324503311258</v>
      </c>
      <c r="AA6" s="77">
        <f t="shared" si="5"/>
        <v>42.21854304635762</v>
      </c>
      <c r="AB6" s="78">
        <f>('анализ успеваемости за год'!O39+'анализ успеваемости за год'!P39*0.64+'анализ успеваемости за год'!R39*0.36+'анализ успеваемости за год'!T39*0.16+'анализ успеваемости за год'!U39*0.07)*100/'анализ успеваемости за год'!N39</f>
        <v>50.54635761589404</v>
      </c>
    </row>
    <row r="7" spans="1:28" ht="15.75">
      <c r="A7" s="8">
        <v>4</v>
      </c>
      <c r="B7" s="9" t="s">
        <v>17</v>
      </c>
      <c r="C7" s="10">
        <f>D7+E7+K7+Q7</f>
        <v>1138</v>
      </c>
      <c r="D7" s="10">
        <v>114</v>
      </c>
      <c r="E7" s="10">
        <v>360</v>
      </c>
      <c r="F7" s="10">
        <v>264</v>
      </c>
      <c r="G7" s="10">
        <v>0</v>
      </c>
      <c r="H7" s="10">
        <f t="shared" si="0"/>
        <v>100</v>
      </c>
      <c r="I7" s="11">
        <f t="shared" si="1"/>
        <v>73.33333333333333</v>
      </c>
      <c r="J7" s="11">
        <f>('анализ успеваемости за год'!D7+'анализ успеваемости за год'!E7*0.64+'анализ успеваемости за год'!G7*0.6+'анализ успеваемости за год'!I7*0.16+'анализ успеваемости за год'!J7*0.07)*100/'анализ успеваемости за год'!C7</f>
        <v>69.53333333333333</v>
      </c>
      <c r="K7" s="10">
        <v>572</v>
      </c>
      <c r="L7" s="10">
        <v>313</v>
      </c>
      <c r="M7" s="10">
        <v>0</v>
      </c>
      <c r="N7" s="10">
        <f t="shared" si="2"/>
        <v>100</v>
      </c>
      <c r="O7" s="11">
        <f t="shared" si="3"/>
        <v>54.72027972027972</v>
      </c>
      <c r="P7" s="11">
        <f>('анализ успеваемости за год'!O7+'анализ успеваемости за год'!P7*0.64+'анализ успеваемости за год'!R7*0.36+'анализ успеваемости за год'!T7*0.16+'анализ успеваемости за год'!U7*0.07)*100/'анализ успеваемости за год'!N7</f>
        <v>55.03496503496503</v>
      </c>
      <c r="Q7" s="10">
        <v>92</v>
      </c>
      <c r="R7" s="10">
        <v>76</v>
      </c>
      <c r="S7" s="10">
        <v>0</v>
      </c>
      <c r="T7" s="10">
        <v>100</v>
      </c>
      <c r="U7" s="11">
        <f t="shared" si="4"/>
        <v>82.6086956521739</v>
      </c>
      <c r="V7" s="11">
        <f>('анализ успеваемости за год'!D40+'анализ успеваемости за год'!E40*0.64+'анализ успеваемости за год'!G40*0.36+'анализ успеваемости за год'!I40*0.16+'анализ успеваемости за год'!J40*0.07)*100/'анализ успеваемости за год'!C40</f>
        <v>61.869565217391305</v>
      </c>
      <c r="W7" s="13">
        <f>E7+K7+Q7</f>
        <v>1024</v>
      </c>
      <c r="X7" s="13">
        <f>F7+L7+R7</f>
        <v>653</v>
      </c>
      <c r="Y7" s="13">
        <f>G7+M7+S7</f>
        <v>0</v>
      </c>
      <c r="Z7" s="76">
        <v>100</v>
      </c>
      <c r="AA7" s="77">
        <f t="shared" si="5"/>
        <v>63.76953125</v>
      </c>
      <c r="AB7" s="78">
        <f>('анализ успеваемости за год'!O40+'анализ успеваемости за год'!P40*0.64+'анализ успеваемости за год'!R40*0.36+'анализ успеваемости за год'!T40*0.16+'анализ успеваемости за год'!U40*0.07)*100/'анализ успеваемости за год'!N40</f>
        <v>58.49609375</v>
      </c>
    </row>
    <row r="8" spans="1:28" ht="15.75">
      <c r="A8" s="8">
        <v>5</v>
      </c>
      <c r="B8" s="9" t="s">
        <v>18</v>
      </c>
      <c r="C8" s="10">
        <f>D8+E8+K8+Q8</f>
        <v>1076</v>
      </c>
      <c r="D8" s="10">
        <v>127</v>
      </c>
      <c r="E8" s="10">
        <v>353</v>
      </c>
      <c r="F8" s="10">
        <v>275</v>
      </c>
      <c r="G8" s="10">
        <v>0</v>
      </c>
      <c r="H8" s="10">
        <f t="shared" si="0"/>
        <v>100</v>
      </c>
      <c r="I8" s="11">
        <f t="shared" si="1"/>
        <v>77.90368271954674</v>
      </c>
      <c r="J8" s="11">
        <f>('анализ успеваемости за год'!D8+'анализ успеваемости за год'!E8*0.64+'анализ успеваемости за год'!G8*0.6+'анализ успеваемости за год'!I8*0.16+'анализ успеваемости за год'!J8*0.07)*100/'анализ успеваемости за год'!C8</f>
        <v>73.11048158640227</v>
      </c>
      <c r="K8" s="10">
        <v>527</v>
      </c>
      <c r="L8" s="10">
        <v>320</v>
      </c>
      <c r="M8" s="10">
        <v>0</v>
      </c>
      <c r="N8" s="10">
        <f t="shared" si="2"/>
        <v>100</v>
      </c>
      <c r="O8" s="11">
        <f t="shared" si="3"/>
        <v>60.72106261859582</v>
      </c>
      <c r="P8" s="11">
        <f>('анализ успеваемости за год'!O8+'анализ успеваемости за год'!P8*0.64+'анализ успеваемости за год'!R8*0.36+'анализ успеваемости за год'!T8*0.16+'анализ успеваемости за год'!U8*0.07)*100/'анализ успеваемости за год'!N8</f>
        <v>59.833017077798864</v>
      </c>
      <c r="Q8" s="10">
        <v>69</v>
      </c>
      <c r="R8" s="10">
        <v>46</v>
      </c>
      <c r="S8" s="10">
        <v>0</v>
      </c>
      <c r="T8" s="10">
        <v>100</v>
      </c>
      <c r="U8" s="11">
        <f t="shared" si="4"/>
        <v>66.66666666666666</v>
      </c>
      <c r="V8" s="11">
        <v>58.8</v>
      </c>
      <c r="W8" s="13">
        <f>E8+K8+Q8</f>
        <v>949</v>
      </c>
      <c r="X8" s="13">
        <f>F8+L8+R8</f>
        <v>641</v>
      </c>
      <c r="Y8" s="13">
        <f>G8+M8+S8</f>
        <v>0</v>
      </c>
      <c r="Z8" s="76">
        <v>100</v>
      </c>
      <c r="AA8" s="77">
        <f t="shared" si="5"/>
        <v>67.54478398314015</v>
      </c>
      <c r="AB8" s="78">
        <f>('анализ успеваемости за год'!O41+'анализ успеваемости за год'!P41*0.64+'анализ успеваемости за год'!R41*0.36+'анализ успеваемости за год'!T41*0.16+'анализ успеваемости за год'!U41*0.07)*100/'анализ успеваемости за год'!N41</f>
        <v>62.72708113804004</v>
      </c>
    </row>
    <row r="9" spans="1:28" ht="15.75">
      <c r="A9" s="8">
        <v>6</v>
      </c>
      <c r="B9" s="9" t="s">
        <v>19</v>
      </c>
      <c r="C9" s="10">
        <f>D9+E9+K9+Q9</f>
        <v>1170</v>
      </c>
      <c r="D9" s="10">
        <v>151</v>
      </c>
      <c r="E9" s="10">
        <v>405</v>
      </c>
      <c r="F9" s="10">
        <v>295</v>
      </c>
      <c r="G9" s="10">
        <v>0</v>
      </c>
      <c r="H9" s="10">
        <f t="shared" si="0"/>
        <v>100</v>
      </c>
      <c r="I9" s="11">
        <f t="shared" si="1"/>
        <v>72.8395061728395</v>
      </c>
      <c r="J9" s="11">
        <f>('анализ успеваемости за год'!D9+'анализ успеваемости за год'!E9*0.64+'анализ успеваемости за год'!G9*0.6+'анализ успеваемости за год'!I9*0.16+'анализ успеваемости за год'!J9*0.07)*100/'анализ успеваемости за год'!C9</f>
        <v>70.11358024691359</v>
      </c>
      <c r="K9" s="10">
        <v>558</v>
      </c>
      <c r="L9" s="10">
        <v>281</v>
      </c>
      <c r="M9" s="10">
        <v>0</v>
      </c>
      <c r="N9" s="10">
        <f t="shared" si="2"/>
        <v>100</v>
      </c>
      <c r="O9" s="11">
        <f t="shared" si="3"/>
        <v>50.358422939068106</v>
      </c>
      <c r="P9" s="11">
        <f>('анализ успеваемости за год'!O9+'анализ успеваемости за год'!P9*0.64+'анализ успеваемости за год'!R9*0.36+'анализ успеваемости за год'!T9*0.16+'анализ успеваемости за год'!U9*0.07)*100/'анализ успеваемости за год'!N9</f>
        <v>54.422939068100355</v>
      </c>
      <c r="Q9" s="10">
        <v>56</v>
      </c>
      <c r="R9" s="10">
        <v>37</v>
      </c>
      <c r="S9" s="10">
        <v>0</v>
      </c>
      <c r="T9" s="10">
        <v>100</v>
      </c>
      <c r="U9" s="11">
        <f t="shared" si="4"/>
        <v>66.07142857142857</v>
      </c>
      <c r="V9" s="11">
        <f>('анализ успеваемости за год'!D42+'анализ успеваемости за год'!E42*0.64+'анализ успеваемости за год'!G42*0.36+'анализ успеваемости за год'!I42*0.16+'анализ успеваемости за год'!J42*0.07)*100/'анализ успеваемости за год'!C42</f>
        <v>60.92857142857144</v>
      </c>
      <c r="W9" s="13">
        <f>E9+K9+Q9</f>
        <v>1019</v>
      </c>
      <c r="X9" s="13">
        <f>F9+L9+R9</f>
        <v>613</v>
      </c>
      <c r="Y9" s="13">
        <f>G9+M9+S9</f>
        <v>0</v>
      </c>
      <c r="Z9" s="76">
        <v>100</v>
      </c>
      <c r="AA9" s="77">
        <f t="shared" si="5"/>
        <v>60.15701668302257</v>
      </c>
      <c r="AB9" s="78">
        <f>('анализ успеваемости за год'!O42+'анализ успеваемости за год'!P42*0.64+'анализ успеваемости за год'!R42*0.36+'анализ успеваемости за год'!T42*0.16+'анализ успеваемости за год'!U42*0.07)*100/'анализ успеваемости за год'!N42</f>
        <v>58.42590775269873</v>
      </c>
    </row>
    <row r="10" spans="1:28" ht="15.75">
      <c r="A10" s="8">
        <v>8</v>
      </c>
      <c r="B10" s="9" t="s">
        <v>20</v>
      </c>
      <c r="C10" s="10">
        <f>D10+E10+K10+Q10</f>
        <v>349</v>
      </c>
      <c r="D10" s="10">
        <v>30</v>
      </c>
      <c r="E10" s="10">
        <v>108</v>
      </c>
      <c r="F10" s="10">
        <v>98</v>
      </c>
      <c r="G10" s="10">
        <v>0</v>
      </c>
      <c r="H10" s="10">
        <f t="shared" si="0"/>
        <v>100</v>
      </c>
      <c r="I10" s="11">
        <f t="shared" si="1"/>
        <v>90.74074074074075</v>
      </c>
      <c r="J10" s="11">
        <f>('анализ успеваемости за год'!D10+'анализ успеваемости за год'!E10*0.64+'анализ успеваемости за год'!G10*0.6+'анализ успеваемости за год'!I10*0.16+'анализ успеваемости за год'!J10*0.07)*100/'анализ успеваемости за год'!C10</f>
        <v>75.96296296296296</v>
      </c>
      <c r="K10" s="10">
        <v>149</v>
      </c>
      <c r="L10" s="10">
        <v>102</v>
      </c>
      <c r="M10" s="10">
        <v>0</v>
      </c>
      <c r="N10" s="10">
        <f t="shared" si="2"/>
        <v>100</v>
      </c>
      <c r="O10" s="11">
        <f t="shared" si="3"/>
        <v>68.45637583892618</v>
      </c>
      <c r="P10" s="11">
        <f>('анализ успеваемости за год'!O10+'анализ успеваемости за год'!P10*0.64+'анализ успеваемости за год'!R10*0.36+'анализ успеваемости за год'!T10*0.16+'анализ успеваемости за год'!U10*0.07)*100/'анализ успеваемости за год'!N10</f>
        <v>59.2751677852349</v>
      </c>
      <c r="Q10" s="10">
        <v>62</v>
      </c>
      <c r="R10" s="10">
        <v>54</v>
      </c>
      <c r="S10" s="10">
        <v>0</v>
      </c>
      <c r="T10" s="10">
        <v>100</v>
      </c>
      <c r="U10" s="11">
        <f t="shared" si="4"/>
        <v>87.09677419354838</v>
      </c>
      <c r="V10" s="11">
        <f>('анализ успеваемости за год'!D43+'анализ успеваемости за год'!E43*0.64+'анализ успеваемости за год'!G43*0.36+'анализ успеваемости за год'!I43*0.16+'анализ успеваемости за год'!J43*0.07)*100/'анализ успеваемости за год'!C43</f>
        <v>73.16129032258065</v>
      </c>
      <c r="W10" s="13">
        <f>E10+K10+Q10</f>
        <v>319</v>
      </c>
      <c r="X10" s="13">
        <f>F10+L10+R10</f>
        <v>254</v>
      </c>
      <c r="Y10" s="13">
        <f>G10+M10+S10</f>
        <v>0</v>
      </c>
      <c r="Z10" s="76">
        <v>100</v>
      </c>
      <c r="AA10" s="77">
        <f t="shared" si="5"/>
        <v>79.62382445141067</v>
      </c>
      <c r="AB10" s="78">
        <f>('анализ успеваемости за год'!O43+'анализ успеваемости за год'!P43*0.64+'анализ успеваемости за год'!R43*0.36+'анализ успеваемости за год'!T43*0.16+'анализ успеваемости за год'!U43*0.07)*100/'анализ успеваемости за год'!N43</f>
        <v>66.87147335423198</v>
      </c>
    </row>
    <row r="11" spans="1:28" ht="15.75" customHeight="1">
      <c r="A11" s="80"/>
      <c r="B11" s="22" t="s">
        <v>21</v>
      </c>
      <c r="C11" s="23">
        <v>5898</v>
      </c>
      <c r="D11" s="23">
        <f>SUM(D4:D10)</f>
        <v>672</v>
      </c>
      <c r="E11" s="23">
        <v>1921</v>
      </c>
      <c r="F11" s="23">
        <f>SUM(F4:F10)</f>
        <v>1381</v>
      </c>
      <c r="G11" s="23">
        <f>SUM(G4:G10)</f>
        <v>1</v>
      </c>
      <c r="H11" s="24">
        <f t="shared" si="0"/>
        <v>99.94794377928163</v>
      </c>
      <c r="I11" s="24">
        <f t="shared" si="1"/>
        <v>71.88964081207703</v>
      </c>
      <c r="J11" s="24">
        <f>('анализ успеваемости за год'!D11+'анализ успеваемости за год'!E11*0.64+'анализ успеваемости за год'!G11*0.6+'анализ успеваемости за год'!I11*0.16+'анализ успеваемости за год'!J11*0.07)*100/'анализ успеваемости за год'!C11</f>
        <v>69.8589276418532</v>
      </c>
      <c r="K11" s="23">
        <v>2867</v>
      </c>
      <c r="L11" s="23">
        <f>SUM(L4:L10)</f>
        <v>1385</v>
      </c>
      <c r="M11" s="23">
        <f>SUM(M4:M10)</f>
        <v>11</v>
      </c>
      <c r="N11" s="24">
        <f t="shared" si="2"/>
        <v>99.61632368329263</v>
      </c>
      <c r="O11" s="24">
        <f t="shared" si="3"/>
        <v>48.30833623997209</v>
      </c>
      <c r="P11" s="24">
        <f>('анализ успеваемости за год'!O11+'анализ успеваемости за год'!P11*0.64+'анализ успеваемости за год'!R11*0.36+'анализ успеваемости за год'!T11*0.16+'анализ успеваемости за год'!U11*0.07)*100/'анализ успеваемости за год'!N11</f>
        <v>53.26927101499825</v>
      </c>
      <c r="Q11" s="23">
        <f>SUM(Q4:Q10)</f>
        <v>438</v>
      </c>
      <c r="R11" s="23">
        <f>SUM(R4:R10)</f>
        <v>302</v>
      </c>
      <c r="S11" s="23">
        <f>SUM(S4:S10)</f>
        <v>0</v>
      </c>
      <c r="T11" s="23">
        <f>(Q11-S11)*100/Q11</f>
        <v>100</v>
      </c>
      <c r="U11" s="24">
        <f t="shared" si="4"/>
        <v>68.94977168949772</v>
      </c>
      <c r="V11" s="24">
        <f>('анализ успеваемости за год'!D44+'анализ успеваемости за год'!E44*0.64+'анализ успеваемости за год'!G44*0.36+'анализ успеваемости за год'!I44*0.16+'анализ успеваемости за год'!J44*0.07)*100/'анализ успеваемости за год'!C44</f>
        <v>60.730593607305934</v>
      </c>
      <c r="W11" s="13">
        <f>SUM(W4:W10)</f>
        <v>5226</v>
      </c>
      <c r="X11" s="25">
        <f>F11+L11+R11</f>
        <v>3068</v>
      </c>
      <c r="Y11" s="25">
        <f>G11+M11+S11</f>
        <v>12</v>
      </c>
      <c r="Z11" s="81">
        <f>(W11-Y11)*100/W11</f>
        <v>99.77037887485649</v>
      </c>
      <c r="AA11" s="82">
        <f t="shared" si="5"/>
        <v>58.70646766169154</v>
      </c>
      <c r="AB11" s="83">
        <f>('анализ успеваемости за год'!O44+'анализ успеваемости за год'!P44*0.64+'анализ успеваемости за год'!R44*0.36+'анализ успеваемости за год'!T44*0.16+'анализ успеваемости за год'!U44*0.07)*100/'анализ успеваемости за год'!N44</f>
        <v>57.512820512820525</v>
      </c>
    </row>
    <row r="12" spans="1:28" ht="15.75">
      <c r="A12" s="8">
        <v>9</v>
      </c>
      <c r="B12" s="9" t="s">
        <v>22</v>
      </c>
      <c r="C12" s="10">
        <f aca="true" t="shared" si="6" ref="C12:C19">D12+E12+K12+Q12</f>
        <v>102</v>
      </c>
      <c r="D12" s="10">
        <v>9</v>
      </c>
      <c r="E12" s="10">
        <v>36</v>
      </c>
      <c r="F12" s="10">
        <v>18</v>
      </c>
      <c r="G12" s="10">
        <v>1</v>
      </c>
      <c r="H12" s="11">
        <f t="shared" si="0"/>
        <v>97.22222222222223</v>
      </c>
      <c r="I12" s="11">
        <f t="shared" si="1"/>
        <v>50</v>
      </c>
      <c r="J12" s="11">
        <f>('анализ успеваемости за год'!D12+'анализ успеваемости за год'!E12*0.64+'анализ успеваемости за год'!G12*0.6+'анализ успеваемости за год'!I12*0.16+'анализ успеваемости за год'!J12*0.07)*100/'анализ успеваемости за год'!C12</f>
        <v>63.777777777777764</v>
      </c>
      <c r="K12" s="10">
        <v>50</v>
      </c>
      <c r="L12" s="10">
        <v>22</v>
      </c>
      <c r="M12" s="10">
        <v>3</v>
      </c>
      <c r="N12" s="10">
        <f t="shared" si="2"/>
        <v>94</v>
      </c>
      <c r="O12" s="11">
        <f t="shared" si="3"/>
        <v>44</v>
      </c>
      <c r="P12" s="11">
        <f>('анализ успеваемости за год'!O12+'анализ успеваемости за год'!P12*0.64+'анализ успеваемости за год'!R12*0.36+'анализ успеваемости за год'!T12*0.16+'анализ успеваемости за год'!U12*0.07)*100/'анализ успеваемости за год'!N12</f>
        <v>51.44000000000001</v>
      </c>
      <c r="Q12" s="10">
        <v>7</v>
      </c>
      <c r="R12" s="10">
        <v>7</v>
      </c>
      <c r="S12" s="10">
        <v>0</v>
      </c>
      <c r="T12" s="10">
        <v>100</v>
      </c>
      <c r="U12" s="11">
        <f t="shared" si="4"/>
        <v>100</v>
      </c>
      <c r="V12" s="11">
        <f>('анализ успеваемости за год'!D45+'анализ успеваемости за год'!E45*0.64+'анализ успеваемости за год'!G45*0.36+'анализ успеваемости за год'!I45*0.16+'анализ успеваемости за год'!J45*0.07)*100/'анализ успеваемости за год'!C45</f>
        <v>79.42857142857143</v>
      </c>
      <c r="W12" s="13">
        <f>E12+K12+Q12</f>
        <v>93</v>
      </c>
      <c r="X12" s="13">
        <f>F12+L12+R12</f>
        <v>47</v>
      </c>
      <c r="Y12" s="13">
        <f>G12+M12+S12</f>
        <v>4</v>
      </c>
      <c r="Z12" s="76">
        <v>95.7</v>
      </c>
      <c r="AA12" s="77">
        <f t="shared" si="5"/>
        <v>50.53763440860215</v>
      </c>
      <c r="AB12" s="78">
        <f>('анализ успеваемости за год'!O45+'анализ успеваемости за год'!P45*0.64+'анализ успеваемости за год'!R45*0.36+'анализ успеваемости за год'!T45*0.16+'анализ успеваемости за год'!U45*0.07)*100/'анализ успеваемости за год'!N45</f>
        <v>53.935483870967744</v>
      </c>
    </row>
    <row r="13" spans="1:28" ht="15.75">
      <c r="A13" s="8">
        <v>10</v>
      </c>
      <c r="B13" s="9" t="s">
        <v>23</v>
      </c>
      <c r="C13" s="10">
        <f t="shared" si="6"/>
        <v>128</v>
      </c>
      <c r="D13" s="10">
        <v>14</v>
      </c>
      <c r="E13" s="10">
        <v>21</v>
      </c>
      <c r="F13" s="10">
        <v>11</v>
      </c>
      <c r="G13" s="10">
        <v>0</v>
      </c>
      <c r="H13" s="10">
        <f t="shared" si="0"/>
        <v>100</v>
      </c>
      <c r="I13" s="11">
        <f t="shared" si="1"/>
        <v>52.38095238095239</v>
      </c>
      <c r="J13" s="11">
        <f>('анализ успеваемости за год'!D13+'анализ успеваемости за год'!E13*0.64+'анализ успеваемости за год'!G13*0.6+'анализ успеваемости за год'!I13*0.16+'анализ успеваемости за год'!J13*0.07)*100/'анализ успеваемости за год'!C13</f>
        <v>68.95238095238095</v>
      </c>
      <c r="K13" s="10">
        <v>79</v>
      </c>
      <c r="L13" s="10">
        <v>28</v>
      </c>
      <c r="M13" s="10">
        <v>0</v>
      </c>
      <c r="N13" s="10">
        <f t="shared" si="2"/>
        <v>100</v>
      </c>
      <c r="O13" s="11">
        <f t="shared" si="3"/>
        <v>35.44303797468354</v>
      </c>
      <c r="P13" s="11">
        <f>('анализ успеваемости за год'!O13+'анализ успеваемости за год'!P13*0.64+'анализ успеваемости за год'!R13*0.36+'анализ успеваемости за год'!T13*0.16+'анализ успеваемости за год'!U13*0.07)*100/'анализ успеваемости за год'!N13</f>
        <v>47.29113924050633</v>
      </c>
      <c r="Q13" s="10">
        <v>14</v>
      </c>
      <c r="R13" s="10">
        <v>8</v>
      </c>
      <c r="S13" s="10">
        <v>0</v>
      </c>
      <c r="T13" s="10">
        <v>100</v>
      </c>
      <c r="U13" s="11">
        <f t="shared" si="4"/>
        <v>57.14285714285714</v>
      </c>
      <c r="V13" s="11">
        <f>('анализ успеваемости за год'!D46+'анализ успеваемости за год'!E46*0.64+'анализ успеваемости за год'!G46*0.36+'анализ успеваемости за год'!I46*0.16+'анализ успеваемости за год'!J46*0.07)*100/'анализ успеваемости за год'!C46</f>
        <v>59.714285714285715</v>
      </c>
      <c r="W13" s="13">
        <f>E13+K13+Q13</f>
        <v>114</v>
      </c>
      <c r="X13" s="13">
        <f>F13+L13+R13</f>
        <v>47</v>
      </c>
      <c r="Y13" s="13">
        <f>G13+M13+S13</f>
        <v>0</v>
      </c>
      <c r="Z13" s="76">
        <v>100</v>
      </c>
      <c r="AA13" s="77">
        <f t="shared" si="5"/>
        <v>41.228070175438596</v>
      </c>
      <c r="AB13" s="78">
        <f>('анализ успеваемости за год'!O46+'анализ успеваемости за год'!P46*0.64+'анализ успеваемости за год'!R46*0.36+'анализ успеваемости за год'!T46*0.16+'анализ успеваемости за год'!U46*0.07)*100/'анализ успеваемости за год'!N46</f>
        <v>50.70175438596491</v>
      </c>
    </row>
    <row r="14" spans="1:28" ht="15.75">
      <c r="A14" s="8">
        <v>11</v>
      </c>
      <c r="B14" s="9" t="s">
        <v>24</v>
      </c>
      <c r="C14" s="10">
        <f t="shared" si="6"/>
        <v>14</v>
      </c>
      <c r="D14" s="10">
        <v>5</v>
      </c>
      <c r="E14" s="10">
        <v>9</v>
      </c>
      <c r="F14" s="10">
        <v>4</v>
      </c>
      <c r="G14" s="10">
        <v>0</v>
      </c>
      <c r="H14" s="10">
        <f t="shared" si="0"/>
        <v>100</v>
      </c>
      <c r="I14" s="11">
        <f t="shared" si="1"/>
        <v>44.44444444444444</v>
      </c>
      <c r="J14" s="11">
        <f>('анализ успеваемости за год'!D14+'анализ успеваемости за год'!E14*0.64+'анализ успеваемости за год'!G14*0.6+'анализ успеваемости за год'!I14*0.16+'анализ успеваемости за год'!J14*0.07)*100/'анализ успеваемости за год'!C14</f>
        <v>61.77777777777778</v>
      </c>
      <c r="K14" s="10">
        <v>0</v>
      </c>
      <c r="L14" s="10">
        <v>0</v>
      </c>
      <c r="M14" s="10">
        <v>0</v>
      </c>
      <c r="N14" s="10">
        <v>0</v>
      </c>
      <c r="O14" s="11">
        <v>0</v>
      </c>
      <c r="P14" s="11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1">
        <v>0</v>
      </c>
      <c r="W14" s="13">
        <f>E14+K14+Q14</f>
        <v>9</v>
      </c>
      <c r="X14" s="13">
        <f>F14+L14+R14</f>
        <v>4</v>
      </c>
      <c r="Y14" s="13">
        <f>G14+M14+S14</f>
        <v>0</v>
      </c>
      <c r="Z14" s="76">
        <v>100</v>
      </c>
      <c r="AA14" s="77">
        <f t="shared" si="5"/>
        <v>44.44444444444444</v>
      </c>
      <c r="AB14" s="78">
        <f>('анализ успеваемости за год'!O47+'анализ успеваемости за год'!P47*0.64+'анализ успеваемости за год'!R47*0.36+'анализ успеваемости за год'!T47*0.16+'анализ успеваемости за год'!U47*0.07)*100/'анализ успеваемости за год'!N47</f>
        <v>48.444444444444436</v>
      </c>
    </row>
    <row r="15" spans="1:28" ht="15.75">
      <c r="A15" s="8">
        <v>12</v>
      </c>
      <c r="B15" s="9" t="s">
        <v>25</v>
      </c>
      <c r="C15" s="10">
        <f t="shared" si="6"/>
        <v>25</v>
      </c>
      <c r="D15" s="10">
        <v>3</v>
      </c>
      <c r="E15" s="10">
        <v>13</v>
      </c>
      <c r="F15" s="10">
        <v>6</v>
      </c>
      <c r="G15" s="10">
        <v>0</v>
      </c>
      <c r="H15" s="10">
        <f t="shared" si="0"/>
        <v>100</v>
      </c>
      <c r="I15" s="11">
        <f t="shared" si="1"/>
        <v>46.15384615384615</v>
      </c>
      <c r="J15" s="11" t="s">
        <v>75</v>
      </c>
      <c r="K15" s="10">
        <v>9</v>
      </c>
      <c r="L15" s="10">
        <v>4</v>
      </c>
      <c r="M15" s="10">
        <v>0</v>
      </c>
      <c r="N15" s="10">
        <f>(K15-M15)*100/K15</f>
        <v>100</v>
      </c>
      <c r="O15" s="11">
        <f>L15/K15*100</f>
        <v>44.44444444444444</v>
      </c>
      <c r="P15" s="11" t="s">
        <v>27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  <c r="V15" s="11">
        <v>0</v>
      </c>
      <c r="W15" s="13">
        <f>E15+K15+Q15</f>
        <v>22</v>
      </c>
      <c r="X15" s="13">
        <f>F15+L15+R15</f>
        <v>10</v>
      </c>
      <c r="Y15" s="13">
        <f>G15+M15+S16</f>
        <v>0</v>
      </c>
      <c r="Z15" s="76">
        <v>100</v>
      </c>
      <c r="AA15" s="77">
        <f t="shared" si="5"/>
        <v>45.45454545454545</v>
      </c>
      <c r="AB15" s="78" t="s">
        <v>76</v>
      </c>
    </row>
    <row r="16" spans="1:28" ht="15.75">
      <c r="A16" s="8">
        <v>13</v>
      </c>
      <c r="B16" s="9" t="s">
        <v>29</v>
      </c>
      <c r="C16" s="10">
        <f t="shared" si="6"/>
        <v>138</v>
      </c>
      <c r="D16" s="26">
        <v>15</v>
      </c>
      <c r="E16" s="26">
        <v>45</v>
      </c>
      <c r="F16" s="26">
        <v>25</v>
      </c>
      <c r="G16" s="26">
        <v>0</v>
      </c>
      <c r="H16" s="10">
        <f t="shared" si="0"/>
        <v>100</v>
      </c>
      <c r="I16" s="11">
        <f t="shared" si="1"/>
        <v>55.55555555555556</v>
      </c>
      <c r="J16" s="11">
        <f>('анализ успеваемости за год'!D16+'анализ успеваемости за год'!E16*0.64+'анализ успеваемости за год'!G16*0.6+'анализ успеваемости за год'!I16*0.16+'анализ успеваемости за год'!J16*0.07)*100/'анализ успеваемости за год'!C16</f>
        <v>68.62222222222223</v>
      </c>
      <c r="K16" s="26">
        <v>64</v>
      </c>
      <c r="L16" s="26">
        <v>29</v>
      </c>
      <c r="M16" s="26">
        <v>1</v>
      </c>
      <c r="N16" s="11">
        <f>(K16-M16)*100/K16</f>
        <v>98.4375</v>
      </c>
      <c r="O16" s="11">
        <f>L16/K16*100</f>
        <v>45.3125</v>
      </c>
      <c r="P16" s="11">
        <f>('анализ успеваемости за год'!O16+'анализ успеваемости за год'!P16*0.64+'анализ успеваемости за год'!R16*0.36+'анализ успеваемости за год'!T16*0.16+'анализ успеваемости за год'!U16*0.07)*100/'анализ успеваемости за год'!N16</f>
        <v>49.50000000000001</v>
      </c>
      <c r="Q16" s="26">
        <v>14</v>
      </c>
      <c r="R16" s="26">
        <v>6</v>
      </c>
      <c r="S16" s="10">
        <v>0</v>
      </c>
      <c r="T16" s="26">
        <v>100</v>
      </c>
      <c r="U16" s="11">
        <f>R16/Q16*100</f>
        <v>42.857142857142854</v>
      </c>
      <c r="V16" s="11">
        <f>('анализ успеваемости за год'!D49+'анализ успеваемости за год'!E49*0.64+'анализ успеваемости за год'!G49*0.36+'анализ успеваемости за год'!I49*0.16+'анализ успеваемости за год'!J49*0.07)*100/'анализ успеваемости за год'!C49</f>
        <v>50.57142857142857</v>
      </c>
      <c r="W16" s="13">
        <f>E16+K16+Q16</f>
        <v>123</v>
      </c>
      <c r="X16" s="13">
        <f>F16+L16+R16</f>
        <v>60</v>
      </c>
      <c r="Y16" s="13">
        <v>1</v>
      </c>
      <c r="Z16" s="84">
        <v>99.19</v>
      </c>
      <c r="AA16" s="77">
        <f t="shared" si="5"/>
        <v>48.78048780487805</v>
      </c>
      <c r="AB16" s="78">
        <f>('анализ успеваемости за год'!O49+'анализ успеваемости за год'!P49*0.64+'анализ успеваемости за год'!R49*0.36+'анализ успеваемости за год'!T49*0.16+'анализ успеваемости за год'!U49*0.07)*100/'анализ успеваемости за год'!N49</f>
        <v>52.71544715447155</v>
      </c>
    </row>
    <row r="17" spans="1:28" ht="15.75">
      <c r="A17" s="8">
        <v>14</v>
      </c>
      <c r="B17" s="9" t="s">
        <v>30</v>
      </c>
      <c r="C17" s="10">
        <f t="shared" si="6"/>
        <v>55</v>
      </c>
      <c r="D17" s="26">
        <v>0</v>
      </c>
      <c r="E17" s="26">
        <v>14</v>
      </c>
      <c r="F17" s="26">
        <v>9</v>
      </c>
      <c r="G17" s="26">
        <v>0</v>
      </c>
      <c r="H17" s="10">
        <f t="shared" si="0"/>
        <v>100</v>
      </c>
      <c r="I17" s="11">
        <f t="shared" si="1"/>
        <v>64.28571428571429</v>
      </c>
      <c r="J17" s="11">
        <f>('анализ успеваемости за год'!D17+'анализ успеваемости за год'!E17*0.64+'анализ успеваемости за год'!G17*0.6+'анализ успеваемости за год'!I17*0.16+'анализ успеваемости за год'!J17*0.07)*100/'анализ успеваемости за год'!C17</f>
        <v>65.14285714285715</v>
      </c>
      <c r="K17" s="26">
        <v>36</v>
      </c>
      <c r="L17" s="26">
        <v>13</v>
      </c>
      <c r="M17" s="26">
        <v>0</v>
      </c>
      <c r="N17" s="10">
        <f>(K17-M17)*100/K17</f>
        <v>100</v>
      </c>
      <c r="O17" s="11">
        <f>L17/K17*100</f>
        <v>36.11111111111111</v>
      </c>
      <c r="P17" s="11">
        <f>('анализ успеваемости за год'!O17+'анализ успеваемости за год'!P17*0.64+'анализ успеваемости за год'!R17*0.36+'анализ успеваемости за год'!T17*0.16+'анализ успеваемости за год'!U17*0.07)*100/'анализ успеваемости за год'!N17</f>
        <v>46.111111111111114</v>
      </c>
      <c r="Q17" s="26">
        <v>5</v>
      </c>
      <c r="R17" s="26">
        <v>3</v>
      </c>
      <c r="S17" s="26">
        <v>0</v>
      </c>
      <c r="T17" s="26">
        <v>100</v>
      </c>
      <c r="U17" s="11">
        <f>R17/Q17*100</f>
        <v>60</v>
      </c>
      <c r="V17" s="11">
        <f>('анализ успеваемости за год'!D50+'анализ успеваемости за год'!E50*0.64+'анализ успеваемости за год'!G50*0.36+'анализ успеваемости за год'!I50*0.16+'анализ успеваемости за год'!J50*0.07)*100/'анализ успеваемости за год'!C50</f>
        <v>60</v>
      </c>
      <c r="W17" s="13">
        <f aca="true" t="shared" si="7" ref="W17:W31">E17+K17+Q17</f>
        <v>55</v>
      </c>
      <c r="X17" s="13">
        <v>27</v>
      </c>
      <c r="Y17" s="13">
        <f>G17+M17+S17</f>
        <v>0</v>
      </c>
      <c r="Z17" s="84">
        <v>100</v>
      </c>
      <c r="AA17" s="77">
        <f t="shared" si="5"/>
        <v>49.09090909090909</v>
      </c>
      <c r="AB17" s="78">
        <f>('анализ успеваемости за год'!O50+'анализ успеваемости за год'!P50*0.64+'анализ успеваемости за год'!R50*0.36+'анализ успеваемости за год'!T50*0.16+'анализ успеваемости за год'!U50*0.07)*100/'анализ успеваемости за год'!N50</f>
        <v>53.018181818181816</v>
      </c>
    </row>
    <row r="18" spans="1:28" ht="15.75">
      <c r="A18" s="8">
        <v>15</v>
      </c>
      <c r="B18" s="9" t="s">
        <v>31</v>
      </c>
      <c r="C18" s="10">
        <f t="shared" si="6"/>
        <v>9</v>
      </c>
      <c r="D18" s="26">
        <v>6</v>
      </c>
      <c r="E18" s="26">
        <v>3</v>
      </c>
      <c r="F18" s="26">
        <v>2</v>
      </c>
      <c r="G18" s="26">
        <v>0</v>
      </c>
      <c r="H18" s="10">
        <f t="shared" si="0"/>
        <v>100</v>
      </c>
      <c r="I18" s="11">
        <f t="shared" si="1"/>
        <v>66.66666666666666</v>
      </c>
      <c r="J18" s="11">
        <f>('анализ успеваемости за год'!D18+'анализ успеваемости за год'!E18*0.64+'анализ успеваемости за год'!G18*0.6+'анализ успеваемости за год'!I18*0.16+'анализ успеваемости за год'!J18*0.07)*100/'анализ успеваемости за год'!C18</f>
        <v>62.666666666666664</v>
      </c>
      <c r="K18" s="26">
        <v>0</v>
      </c>
      <c r="L18" s="26">
        <v>0</v>
      </c>
      <c r="M18" s="26">
        <v>0</v>
      </c>
      <c r="N18" s="10">
        <v>0</v>
      </c>
      <c r="O18" s="11">
        <v>0</v>
      </c>
      <c r="P18" s="11">
        <v>0</v>
      </c>
      <c r="Q18" s="26">
        <v>0</v>
      </c>
      <c r="R18" s="26">
        <v>0</v>
      </c>
      <c r="S18" s="26">
        <v>0</v>
      </c>
      <c r="T18" s="26">
        <v>0</v>
      </c>
      <c r="U18" s="11">
        <v>0</v>
      </c>
      <c r="V18" s="11">
        <v>0</v>
      </c>
      <c r="W18" s="13">
        <f t="shared" si="7"/>
        <v>3</v>
      </c>
      <c r="X18" s="13">
        <f>F18+L18+R18</f>
        <v>2</v>
      </c>
      <c r="Y18" s="13">
        <f>G18+M18+S18</f>
        <v>0</v>
      </c>
      <c r="Z18" s="84">
        <v>100</v>
      </c>
      <c r="AA18" s="77">
        <f t="shared" si="5"/>
        <v>66.66666666666666</v>
      </c>
      <c r="AB18" s="78">
        <f>('анализ успеваемости за год'!O51+'анализ успеваемости за год'!P51*0.64+'анализ успеваемости за год'!R51*0.36+'анализ успеваемости за год'!T51*0.16+'анализ успеваемости за год'!U51*0.07)*100/'анализ успеваемости за год'!N51</f>
        <v>54.666666666666664</v>
      </c>
    </row>
    <row r="19" spans="1:28" ht="15.75">
      <c r="A19" s="8">
        <v>16</v>
      </c>
      <c r="B19" s="9" t="s">
        <v>32</v>
      </c>
      <c r="C19" s="10">
        <f t="shared" si="6"/>
        <v>81</v>
      </c>
      <c r="D19" s="26">
        <v>11</v>
      </c>
      <c r="E19" s="26">
        <v>19</v>
      </c>
      <c r="F19" s="26">
        <v>12</v>
      </c>
      <c r="G19" s="26">
        <v>0</v>
      </c>
      <c r="H19" s="10">
        <f t="shared" si="0"/>
        <v>100</v>
      </c>
      <c r="I19" s="11">
        <f t="shared" si="1"/>
        <v>63.1578947368421</v>
      </c>
      <c r="J19" s="11">
        <f>('анализ успеваемости за год'!D19+'анализ успеваемости за год'!E19*0.64+'анализ успеваемости за год'!G19*0.6+'анализ успеваемости за год'!I19*0.16+'анализ успеваемости за год'!J19*0.07)*100/'анализ успеваемости за год'!C19</f>
        <v>70.10526315789474</v>
      </c>
      <c r="K19" s="26">
        <v>45</v>
      </c>
      <c r="L19" s="26">
        <v>19</v>
      </c>
      <c r="M19" s="26">
        <v>0</v>
      </c>
      <c r="N19" s="10">
        <f>(K19-M19)*100/K19</f>
        <v>100</v>
      </c>
      <c r="O19" s="11">
        <f>L19/K19*100</f>
        <v>42.22222222222222</v>
      </c>
      <c r="P19" s="11">
        <f>('анализ успеваемости за год'!O19+'анализ успеваемости за год'!P19*0.64+'анализ успеваемости за год'!R19*0.36+'анализ успеваемости за год'!T19*0.16+'анализ успеваемости за год'!U19*0.07)*100/'анализ успеваемости за год'!N19</f>
        <v>50.22222222222222</v>
      </c>
      <c r="Q19" s="26">
        <v>6</v>
      </c>
      <c r="R19" s="26">
        <v>5</v>
      </c>
      <c r="S19" s="26">
        <v>0</v>
      </c>
      <c r="T19" s="26">
        <v>100</v>
      </c>
      <c r="U19" s="11">
        <f>R19/Q19*100</f>
        <v>83.33333333333334</v>
      </c>
      <c r="V19" s="11">
        <f>('анализ успеваемости за год'!D52+'анализ успеваемости за год'!E52*0.64+'анализ успеваемости за год'!G52*0.36+'анализ успеваемости за год'!I52*0.16+'анализ успеваемости за год'!J52*0.07)*100/'анализ успеваемости за год'!C52</f>
        <v>59.333333333333336</v>
      </c>
      <c r="W19" s="13">
        <f t="shared" si="7"/>
        <v>70</v>
      </c>
      <c r="X19" s="13">
        <f>F19+L19+R19</f>
        <v>36</v>
      </c>
      <c r="Y19" s="13">
        <f>G19+M19+S19</f>
        <v>0</v>
      </c>
      <c r="Z19" s="84">
        <v>100</v>
      </c>
      <c r="AA19" s="77">
        <f t="shared" si="5"/>
        <v>51.42857142857142</v>
      </c>
      <c r="AB19" s="78">
        <f>('анализ успеваемости за год'!O52+'анализ успеваемости за год'!P52*0.64+'анализ успеваемости за год'!R52*0.36+'анализ успеваемости за год'!T52*0.16+'анализ успеваемости за год'!U52*0.07)*100/'анализ успеваемости за год'!N52</f>
        <v>53.99999999999999</v>
      </c>
    </row>
    <row r="20" spans="1:28" ht="15.75">
      <c r="A20" s="8">
        <v>17</v>
      </c>
      <c r="B20" s="9" t="s">
        <v>33</v>
      </c>
      <c r="C20" s="10">
        <v>114</v>
      </c>
      <c r="D20" s="26">
        <v>16</v>
      </c>
      <c r="E20" s="26">
        <v>29</v>
      </c>
      <c r="F20" s="26">
        <v>14</v>
      </c>
      <c r="G20" s="26">
        <v>0</v>
      </c>
      <c r="H20" s="10">
        <f t="shared" si="0"/>
        <v>100</v>
      </c>
      <c r="I20" s="11">
        <f t="shared" si="1"/>
        <v>48.275862068965516</v>
      </c>
      <c r="J20" s="11">
        <f>('анализ успеваемости за год'!D20+'анализ успеваемости за год'!E20*0.64+'анализ успеваемости за год'!G20*0.6+'анализ успеваемости за год'!I20*0.16+'анализ успеваемости за год'!J20*0.07)*100/'анализ успеваемости за год'!C20</f>
        <v>65.65517241379311</v>
      </c>
      <c r="K20" s="26">
        <v>57</v>
      </c>
      <c r="L20" s="26">
        <v>23</v>
      </c>
      <c r="M20" s="26">
        <v>1</v>
      </c>
      <c r="N20" s="11">
        <f>(K20-M20)*100/K20</f>
        <v>98.24561403508773</v>
      </c>
      <c r="O20" s="11">
        <f>L20/K20*100</f>
        <v>40.35087719298245</v>
      </c>
      <c r="P20" s="11">
        <f>('анализ успеваемости за год'!O20+'анализ успеваемости за год'!P20*0.64+'анализ успеваемости за год'!R20*0.36+'анализ успеваемости за год'!T20*0.16+'анализ успеваемости за год'!U20*0.07)*100/'анализ успеваемости за год'!N20</f>
        <v>48.8421052631579</v>
      </c>
      <c r="Q20" s="26">
        <v>12</v>
      </c>
      <c r="R20" s="26">
        <v>8</v>
      </c>
      <c r="S20" s="26">
        <v>0</v>
      </c>
      <c r="T20" s="26">
        <v>100</v>
      </c>
      <c r="U20" s="11">
        <f>R20/Q20*100</f>
        <v>66.66666666666666</v>
      </c>
      <c r="V20" s="11">
        <f>('анализ успеваемости за год'!D53+'анализ успеваемости за год'!E53*0.64+'анализ успеваемости за год'!G53*0.36+'анализ успеваемости за год'!I53*0.16+'анализ успеваемости за год'!J53*0.07)*100/'анализ успеваемости за год'!C53</f>
        <v>57.666666666666664</v>
      </c>
      <c r="W20" s="13">
        <f t="shared" si="7"/>
        <v>98</v>
      </c>
      <c r="X20" s="13">
        <f>F20+L20+R20</f>
        <v>45</v>
      </c>
      <c r="Y20" s="13">
        <f>G20+M20+S20</f>
        <v>1</v>
      </c>
      <c r="Z20" s="84">
        <v>98.98</v>
      </c>
      <c r="AA20" s="77">
        <f t="shared" si="5"/>
        <v>45.91836734693878</v>
      </c>
      <c r="AB20" s="78">
        <f>('анализ успеваемости за год'!O53+'анализ успеваемости за год'!P53*0.64+'анализ успеваемости за год'!R53*0.36+'анализ успеваемости за год'!T53*0.16+'анализ успеваемости за год'!U53*0.07)*100/'анализ успеваемости за год'!N53</f>
        <v>51.224489795918366</v>
      </c>
    </row>
    <row r="21" spans="1:28" ht="15.75">
      <c r="A21" s="8">
        <v>18</v>
      </c>
      <c r="B21" s="9" t="s">
        <v>34</v>
      </c>
      <c r="C21" s="10">
        <v>82</v>
      </c>
      <c r="D21" s="26">
        <v>8</v>
      </c>
      <c r="E21" s="26">
        <v>22</v>
      </c>
      <c r="F21" s="26">
        <v>10</v>
      </c>
      <c r="G21" s="26">
        <v>0</v>
      </c>
      <c r="H21" s="10">
        <f t="shared" si="0"/>
        <v>100</v>
      </c>
      <c r="I21" s="11">
        <f t="shared" si="1"/>
        <v>45.45454545454545</v>
      </c>
      <c r="J21" s="11">
        <v>56.9</v>
      </c>
      <c r="K21" s="26">
        <v>50</v>
      </c>
      <c r="L21" s="26">
        <v>22</v>
      </c>
      <c r="M21" s="26">
        <v>0</v>
      </c>
      <c r="N21" s="10">
        <f>(K21-M21)*100/K21</f>
        <v>100</v>
      </c>
      <c r="O21" s="11">
        <f>L21/K21*100</f>
        <v>44</v>
      </c>
      <c r="P21" s="11">
        <v>55.4</v>
      </c>
      <c r="Q21" s="26">
        <v>10</v>
      </c>
      <c r="R21" s="26">
        <v>8</v>
      </c>
      <c r="S21" s="26">
        <v>0</v>
      </c>
      <c r="T21" s="26">
        <v>100</v>
      </c>
      <c r="U21" s="11">
        <f>R21/Q21*100</f>
        <v>80</v>
      </c>
      <c r="V21" s="11">
        <v>69.2</v>
      </c>
      <c r="W21" s="13">
        <f t="shared" si="7"/>
        <v>82</v>
      </c>
      <c r="X21" s="13">
        <f>F21+L21+R21</f>
        <v>40</v>
      </c>
      <c r="Y21" s="13">
        <f>G21+M21+S21</f>
        <v>0</v>
      </c>
      <c r="Z21" s="84">
        <v>100</v>
      </c>
      <c r="AA21" s="77">
        <f t="shared" si="5"/>
        <v>48.78048780487805</v>
      </c>
      <c r="AB21" s="78">
        <v>58.8</v>
      </c>
    </row>
    <row r="22" spans="1:28" ht="15.75">
      <c r="A22" s="8">
        <v>19</v>
      </c>
      <c r="B22" s="9" t="s">
        <v>35</v>
      </c>
      <c r="C22" s="10">
        <v>10</v>
      </c>
      <c r="D22" s="26">
        <v>3</v>
      </c>
      <c r="E22" s="26">
        <v>10</v>
      </c>
      <c r="F22" s="26">
        <v>5</v>
      </c>
      <c r="G22" s="26">
        <v>0</v>
      </c>
      <c r="H22" s="10">
        <f t="shared" si="0"/>
        <v>100</v>
      </c>
      <c r="I22" s="11">
        <f t="shared" si="1"/>
        <v>50</v>
      </c>
      <c r="J22" s="11">
        <v>60.8</v>
      </c>
      <c r="K22" s="26">
        <v>0</v>
      </c>
      <c r="L22" s="26">
        <v>0</v>
      </c>
      <c r="M22" s="26">
        <v>0</v>
      </c>
      <c r="N22" s="10">
        <v>0</v>
      </c>
      <c r="O22" s="11">
        <v>0</v>
      </c>
      <c r="P22" s="11">
        <v>0</v>
      </c>
      <c r="Q22" s="26">
        <v>0</v>
      </c>
      <c r="R22" s="26">
        <v>0</v>
      </c>
      <c r="S22" s="26">
        <v>0</v>
      </c>
      <c r="T22" s="26">
        <v>0</v>
      </c>
      <c r="U22" s="11">
        <v>0</v>
      </c>
      <c r="V22" s="11">
        <v>0</v>
      </c>
      <c r="W22" s="13">
        <f t="shared" si="7"/>
        <v>10</v>
      </c>
      <c r="X22" s="13">
        <f>F22+L22+R22</f>
        <v>5</v>
      </c>
      <c r="Y22" s="13">
        <f>G22+M22+S22</f>
        <v>0</v>
      </c>
      <c r="Z22" s="84">
        <v>100</v>
      </c>
      <c r="AA22" s="77">
        <f t="shared" si="5"/>
        <v>50</v>
      </c>
      <c r="AB22" s="78">
        <v>60.8</v>
      </c>
    </row>
    <row r="23" spans="1:28" ht="15.75">
      <c r="A23" s="8">
        <v>20</v>
      </c>
      <c r="B23" s="9" t="s">
        <v>36</v>
      </c>
      <c r="C23" s="10">
        <f>D23+E23+K23+Q23</f>
        <v>94</v>
      </c>
      <c r="D23" s="26">
        <v>12</v>
      </c>
      <c r="E23" s="26">
        <v>34</v>
      </c>
      <c r="F23" s="26">
        <v>14</v>
      </c>
      <c r="G23" s="26">
        <v>0</v>
      </c>
      <c r="H23" s="10">
        <f t="shared" si="0"/>
        <v>100</v>
      </c>
      <c r="I23" s="11">
        <f t="shared" si="1"/>
        <v>41.17647058823529</v>
      </c>
      <c r="J23" s="11">
        <v>58.1</v>
      </c>
      <c r="K23" s="26">
        <v>48</v>
      </c>
      <c r="L23" s="26">
        <v>16</v>
      </c>
      <c r="M23" s="26">
        <v>0</v>
      </c>
      <c r="N23" s="10">
        <f>(K23-M23)*100/K23</f>
        <v>100</v>
      </c>
      <c r="O23" s="11">
        <f>L23/K23*100</f>
        <v>33.33333333333333</v>
      </c>
      <c r="P23" s="11">
        <v>52.8</v>
      </c>
      <c r="Q23" s="26">
        <v>0</v>
      </c>
      <c r="R23" s="26">
        <v>0</v>
      </c>
      <c r="S23" s="26">
        <v>0</v>
      </c>
      <c r="T23" s="26">
        <v>0</v>
      </c>
      <c r="U23" s="11">
        <v>0</v>
      </c>
      <c r="V23" s="11">
        <v>0</v>
      </c>
      <c r="W23" s="13">
        <f t="shared" si="7"/>
        <v>82</v>
      </c>
      <c r="X23" s="13">
        <f>F23+L23+R23</f>
        <v>30</v>
      </c>
      <c r="Y23" s="13">
        <f>G23+M23+S23</f>
        <v>0</v>
      </c>
      <c r="Z23" s="84">
        <v>100</v>
      </c>
      <c r="AA23" s="77">
        <f t="shared" si="5"/>
        <v>36.58536585365854</v>
      </c>
      <c r="AB23" s="78">
        <v>50.6</v>
      </c>
    </row>
    <row r="24" spans="1:28" ht="15.75">
      <c r="A24" s="8">
        <v>21</v>
      </c>
      <c r="B24" s="9" t="s">
        <v>38</v>
      </c>
      <c r="C24" s="10">
        <v>126</v>
      </c>
      <c r="D24" s="26">
        <v>13</v>
      </c>
      <c r="E24" s="26">
        <v>38</v>
      </c>
      <c r="F24" s="26">
        <v>18</v>
      </c>
      <c r="G24" s="26">
        <v>0</v>
      </c>
      <c r="H24" s="10">
        <f t="shared" si="0"/>
        <v>100</v>
      </c>
      <c r="I24" s="11">
        <f t="shared" si="1"/>
        <v>47.368421052631575</v>
      </c>
      <c r="J24" s="11">
        <v>54.2</v>
      </c>
      <c r="K24" s="26">
        <v>62</v>
      </c>
      <c r="L24" s="26">
        <v>23</v>
      </c>
      <c r="M24" s="26">
        <v>1</v>
      </c>
      <c r="N24" s="11">
        <f>(K24-M24)*100/K24</f>
        <v>98.38709677419355</v>
      </c>
      <c r="O24" s="11">
        <f>L24/K24*100</f>
        <v>37.096774193548384</v>
      </c>
      <c r="P24" s="11">
        <v>50.1</v>
      </c>
      <c r="Q24" s="26">
        <v>13</v>
      </c>
      <c r="R24" s="26">
        <v>9</v>
      </c>
      <c r="S24" s="26">
        <v>0</v>
      </c>
      <c r="T24" s="26">
        <v>100</v>
      </c>
      <c r="U24" s="11">
        <f>R24/Q24*100</f>
        <v>69.23076923076923</v>
      </c>
      <c r="V24" s="11">
        <v>63.7</v>
      </c>
      <c r="W24" s="13">
        <f t="shared" si="7"/>
        <v>113</v>
      </c>
      <c r="X24" s="13">
        <f>F24+L24+R24</f>
        <v>50</v>
      </c>
      <c r="Y24" s="13">
        <f>G24+M24+S24</f>
        <v>1</v>
      </c>
      <c r="Z24" s="84">
        <v>99.07</v>
      </c>
      <c r="AA24" s="77">
        <f t="shared" si="5"/>
        <v>44.24778761061947</v>
      </c>
      <c r="AB24" s="78">
        <v>53.4</v>
      </c>
    </row>
    <row r="25" spans="1:28" ht="15.75">
      <c r="A25" s="8">
        <v>22</v>
      </c>
      <c r="B25" s="9" t="s">
        <v>39</v>
      </c>
      <c r="C25" s="10">
        <f>D25+E25+K25+Q25</f>
        <v>110</v>
      </c>
      <c r="D25" s="26">
        <v>16</v>
      </c>
      <c r="E25" s="26">
        <v>35</v>
      </c>
      <c r="F25" s="26">
        <v>25</v>
      </c>
      <c r="G25" s="26">
        <v>0</v>
      </c>
      <c r="H25" s="10">
        <f t="shared" si="0"/>
        <v>100</v>
      </c>
      <c r="I25" s="11">
        <f t="shared" si="1"/>
        <v>71.42857142857143</v>
      </c>
      <c r="J25" s="11">
        <v>62.17</v>
      </c>
      <c r="K25" s="26">
        <v>53</v>
      </c>
      <c r="L25" s="26">
        <v>29</v>
      </c>
      <c r="M25" s="26">
        <v>0</v>
      </c>
      <c r="N25" s="10">
        <f>(K25-M25)*100/K25</f>
        <v>100</v>
      </c>
      <c r="O25" s="11">
        <f>L25/K25*100</f>
        <v>54.71698113207547</v>
      </c>
      <c r="P25" s="11">
        <v>57.43</v>
      </c>
      <c r="Q25" s="26">
        <v>6</v>
      </c>
      <c r="R25" s="26">
        <v>6</v>
      </c>
      <c r="S25" s="26">
        <v>0</v>
      </c>
      <c r="T25" s="26">
        <v>100</v>
      </c>
      <c r="U25" s="11">
        <f>R25/Q25*100</f>
        <v>100</v>
      </c>
      <c r="V25" s="11">
        <v>70</v>
      </c>
      <c r="W25" s="13">
        <f t="shared" si="7"/>
        <v>94</v>
      </c>
      <c r="X25" s="13">
        <f>F25+L25+R25</f>
        <v>60</v>
      </c>
      <c r="Y25" s="13">
        <f>G25+M25+S25</f>
        <v>0</v>
      </c>
      <c r="Z25" s="84">
        <v>100</v>
      </c>
      <c r="AA25" s="77">
        <f t="shared" si="5"/>
        <v>63.829787234042556</v>
      </c>
      <c r="AB25" s="78">
        <v>60</v>
      </c>
    </row>
    <row r="26" spans="1:28" ht="15.75">
      <c r="A26" s="8">
        <v>23</v>
      </c>
      <c r="B26" s="9" t="s">
        <v>40</v>
      </c>
      <c r="C26" s="10">
        <f>D26+E26+K26+Q26</f>
        <v>130</v>
      </c>
      <c r="D26" s="26">
        <v>22</v>
      </c>
      <c r="E26" s="26">
        <v>38</v>
      </c>
      <c r="F26" s="26">
        <v>23</v>
      </c>
      <c r="G26" s="26">
        <v>0</v>
      </c>
      <c r="H26" s="10">
        <f t="shared" si="0"/>
        <v>100</v>
      </c>
      <c r="I26" s="11">
        <f t="shared" si="1"/>
        <v>60.526315789473685</v>
      </c>
      <c r="J26" s="11">
        <f>('анализ успеваемости за год'!D26+'анализ успеваемости за год'!E26*0.64+'анализ успеваемости за год'!G26*0.6+'анализ успеваемости за год'!I26*0.16+'анализ успеваемости за год'!J26*0.07)*100/'анализ успеваемости за год'!C26</f>
        <v>68.10526315789475</v>
      </c>
      <c r="K26" s="26">
        <v>63</v>
      </c>
      <c r="L26" s="26">
        <v>30</v>
      </c>
      <c r="M26" s="26">
        <v>0</v>
      </c>
      <c r="N26" s="10">
        <f>(K26-M26)*100/K26</f>
        <v>100</v>
      </c>
      <c r="O26" s="11">
        <f>L26/K26*100</f>
        <v>47.61904761904761</v>
      </c>
      <c r="P26" s="11">
        <f>('анализ успеваемости за год'!O26+'анализ успеваемости за год'!P26*0.64+'анализ успеваемости за год'!R26*0.36+'анализ успеваемости за год'!T26*0.16+'анализ успеваемости за год'!U26*0.07)*100/'анализ успеваемости за год'!N26</f>
        <v>52.76190476190475</v>
      </c>
      <c r="Q26" s="26">
        <v>7</v>
      </c>
      <c r="R26" s="26">
        <v>6</v>
      </c>
      <c r="S26" s="26">
        <v>0</v>
      </c>
      <c r="T26" s="26">
        <v>100</v>
      </c>
      <c r="U26" s="11">
        <f>R26/Q26*100</f>
        <v>85.71428571428571</v>
      </c>
      <c r="V26" s="11">
        <f>('анализ успеваемости за год'!D59+'анализ успеваемости за год'!E59*0.64+'анализ успеваемости за год'!G59*0.36+'анализ успеваемости за год'!I59*0.16+'анализ успеваемости за год'!J59*0.07)*100/'анализ успеваемости за год'!C59</f>
        <v>65.14285714285715</v>
      </c>
      <c r="W26" s="13">
        <f t="shared" si="7"/>
        <v>108</v>
      </c>
      <c r="X26" s="13">
        <f>F26+L26+R26</f>
        <v>59</v>
      </c>
      <c r="Y26" s="13">
        <f>G26+M26+S26</f>
        <v>0</v>
      </c>
      <c r="Z26" s="84">
        <v>100</v>
      </c>
      <c r="AA26" s="77">
        <f t="shared" si="5"/>
        <v>54.629629629629626</v>
      </c>
      <c r="AB26" s="78">
        <f>('анализ успеваемости за год'!O59+'анализ успеваемости за год'!P59*0.64+'анализ успеваемости за год'!R59*0.36+'анализ успеваемости за год'!T59*0.16+'анализ успеваемости за год'!U59*0.07)*100/'анализ успеваемости за год'!N59</f>
        <v>56.2962962962963</v>
      </c>
    </row>
    <row r="27" spans="1:28" ht="15.75">
      <c r="A27" s="8">
        <v>24</v>
      </c>
      <c r="B27" s="27" t="s">
        <v>41</v>
      </c>
      <c r="C27" s="10">
        <f>D27+E27+K27+Q27</f>
        <v>92</v>
      </c>
      <c r="D27" s="26">
        <v>7</v>
      </c>
      <c r="E27" s="26">
        <v>16</v>
      </c>
      <c r="F27" s="26">
        <v>8</v>
      </c>
      <c r="G27" s="26">
        <v>0</v>
      </c>
      <c r="H27" s="10">
        <f t="shared" si="0"/>
        <v>100</v>
      </c>
      <c r="I27" s="11">
        <f t="shared" si="1"/>
        <v>50</v>
      </c>
      <c r="J27" s="11">
        <v>50</v>
      </c>
      <c r="K27" s="26">
        <v>61</v>
      </c>
      <c r="L27" s="26">
        <v>13</v>
      </c>
      <c r="M27" s="26">
        <v>0</v>
      </c>
      <c r="N27" s="10">
        <f>(K27-M27)*100/K27</f>
        <v>100</v>
      </c>
      <c r="O27" s="11">
        <f>L27/K27*100</f>
        <v>21.311475409836063</v>
      </c>
      <c r="P27" s="11">
        <v>42</v>
      </c>
      <c r="Q27" s="26">
        <v>8</v>
      </c>
      <c r="R27" s="26">
        <v>5</v>
      </c>
      <c r="S27" s="26">
        <v>0</v>
      </c>
      <c r="T27" s="26">
        <v>100</v>
      </c>
      <c r="U27" s="11">
        <f>R27/Q27*100</f>
        <v>62.5</v>
      </c>
      <c r="V27" s="11">
        <v>53.5</v>
      </c>
      <c r="W27" s="13">
        <f t="shared" si="7"/>
        <v>85</v>
      </c>
      <c r="X27" s="13">
        <f>F27+L27+R27</f>
        <v>26</v>
      </c>
      <c r="Y27" s="13">
        <f>G27+M27+S27</f>
        <v>0</v>
      </c>
      <c r="Z27" s="84">
        <v>100</v>
      </c>
      <c r="AA27" s="77">
        <f t="shared" si="5"/>
        <v>30.58823529411765</v>
      </c>
      <c r="AB27" s="78">
        <v>44.6</v>
      </c>
    </row>
    <row r="28" spans="1:28" ht="15.75">
      <c r="A28" s="8">
        <v>25</v>
      </c>
      <c r="B28" s="27" t="s">
        <v>42</v>
      </c>
      <c r="C28" s="10">
        <v>19</v>
      </c>
      <c r="D28" s="26">
        <v>8</v>
      </c>
      <c r="E28" s="26">
        <v>11</v>
      </c>
      <c r="F28" s="26">
        <v>4</v>
      </c>
      <c r="G28" s="26">
        <v>0</v>
      </c>
      <c r="H28" s="10">
        <f t="shared" si="0"/>
        <v>100</v>
      </c>
      <c r="I28" s="11">
        <f t="shared" si="1"/>
        <v>36.36363636363637</v>
      </c>
      <c r="J28" s="11">
        <v>46.2</v>
      </c>
      <c r="K28" s="26">
        <v>0</v>
      </c>
      <c r="L28" s="26">
        <v>0</v>
      </c>
      <c r="M28" s="26">
        <v>0</v>
      </c>
      <c r="N28" s="10">
        <v>0</v>
      </c>
      <c r="O28" s="11">
        <v>0</v>
      </c>
      <c r="P28" s="11">
        <v>0</v>
      </c>
      <c r="Q28" s="26">
        <v>0</v>
      </c>
      <c r="R28" s="26">
        <v>0</v>
      </c>
      <c r="S28" s="26">
        <v>0</v>
      </c>
      <c r="T28" s="26">
        <v>0</v>
      </c>
      <c r="U28" s="11">
        <v>0</v>
      </c>
      <c r="V28" s="11">
        <v>0</v>
      </c>
      <c r="W28" s="13">
        <f t="shared" si="7"/>
        <v>11</v>
      </c>
      <c r="X28" s="13">
        <f>F28+L28+R28</f>
        <v>4</v>
      </c>
      <c r="Y28" s="13">
        <f>G28+M28+S28</f>
        <v>0</v>
      </c>
      <c r="Z28" s="84">
        <v>100</v>
      </c>
      <c r="AA28" s="77">
        <f t="shared" si="5"/>
        <v>36.36363636363637</v>
      </c>
      <c r="AB28" s="78">
        <v>46.2</v>
      </c>
    </row>
    <row r="29" spans="1:28" ht="15.75">
      <c r="A29" s="8">
        <v>26</v>
      </c>
      <c r="B29" s="27" t="s">
        <v>43</v>
      </c>
      <c r="C29" s="10">
        <f>D29+E29+K29+Q29</f>
        <v>14</v>
      </c>
      <c r="D29" s="26">
        <v>2</v>
      </c>
      <c r="E29" s="26">
        <v>3</v>
      </c>
      <c r="F29" s="26">
        <v>2</v>
      </c>
      <c r="G29" s="26">
        <v>0</v>
      </c>
      <c r="H29" s="10">
        <f t="shared" si="0"/>
        <v>100</v>
      </c>
      <c r="I29" s="11">
        <f t="shared" si="1"/>
        <v>66.66666666666666</v>
      </c>
      <c r="J29" s="11">
        <v>54.3</v>
      </c>
      <c r="K29" s="26">
        <v>9</v>
      </c>
      <c r="L29" s="26">
        <v>6</v>
      </c>
      <c r="M29" s="26">
        <v>0</v>
      </c>
      <c r="N29" s="10">
        <f>(K29-M29)*100/K29</f>
        <v>100</v>
      </c>
      <c r="O29" s="11">
        <f>L29/K29*100</f>
        <v>66.66666666666666</v>
      </c>
      <c r="P29" s="11">
        <v>65.7</v>
      </c>
      <c r="Q29" s="26">
        <v>0</v>
      </c>
      <c r="R29" s="26">
        <v>0</v>
      </c>
      <c r="S29" s="26">
        <v>0</v>
      </c>
      <c r="T29" s="26">
        <v>0</v>
      </c>
      <c r="U29" s="11">
        <v>0</v>
      </c>
      <c r="V29" s="11">
        <v>0</v>
      </c>
      <c r="W29" s="13">
        <f t="shared" si="7"/>
        <v>12</v>
      </c>
      <c r="X29" s="13">
        <f>F29+L29+R29</f>
        <v>8</v>
      </c>
      <c r="Y29" s="13">
        <f>G29+M29+S29</f>
        <v>0</v>
      </c>
      <c r="Z29" s="84">
        <v>100</v>
      </c>
      <c r="AA29" s="77">
        <f t="shared" si="5"/>
        <v>66.66666666666666</v>
      </c>
      <c r="AB29" s="78">
        <f>('анализ успеваемости за год'!O62+'анализ успеваемости за год'!P62*0.64+'анализ успеваемости за год'!R62*0.36+'анализ успеваемости за год'!T62*0.16+'анализ успеваемости за год'!U62*0.07)*100/'анализ успеваемости за год'!N62</f>
        <v>54.666666666666664</v>
      </c>
    </row>
    <row r="30" spans="1:28" ht="15.75">
      <c r="A30" s="8">
        <v>27</v>
      </c>
      <c r="B30" s="27" t="s">
        <v>44</v>
      </c>
      <c r="C30" s="10">
        <f>D30+E30+K30+Q30</f>
        <v>145</v>
      </c>
      <c r="D30" s="26">
        <v>9</v>
      </c>
      <c r="E30" s="26">
        <v>44</v>
      </c>
      <c r="F30" s="26">
        <v>24</v>
      </c>
      <c r="G30" s="26">
        <v>0</v>
      </c>
      <c r="H30" s="10">
        <f t="shared" si="0"/>
        <v>100</v>
      </c>
      <c r="I30" s="11">
        <f t="shared" si="1"/>
        <v>54.54545454545454</v>
      </c>
      <c r="J30" s="11">
        <f>('анализ успеваемости за год'!D30+'анализ успеваемости за год'!E30*0.64+'анализ успеваемости за год'!G30*0.6+'анализ успеваемости за год'!I30*0.16+'анализ успеваемости за год'!J30*0.07)*100/'анализ успеваемости за год'!C30</f>
        <v>62.18181818181818</v>
      </c>
      <c r="K30" s="26">
        <v>78</v>
      </c>
      <c r="L30" s="26">
        <v>35</v>
      </c>
      <c r="M30" s="26">
        <v>0</v>
      </c>
      <c r="N30" s="10">
        <f>(K30-M30)*100/K30</f>
        <v>100</v>
      </c>
      <c r="O30" s="11">
        <f>L30/K30*100</f>
        <v>44.871794871794876</v>
      </c>
      <c r="P30" s="11">
        <f>('анализ успеваемости за год'!O30+'анализ успеваемости за год'!P30*0.64+'анализ успеваемости за год'!R30*0.36+'анализ успеваемости за год'!T30*0.16+'анализ успеваемости за год'!U30*0.07)*100/'анализ успеваемости за год'!N30</f>
        <v>50.41025641025641</v>
      </c>
      <c r="Q30" s="26">
        <v>14</v>
      </c>
      <c r="R30" s="26">
        <v>11</v>
      </c>
      <c r="S30" s="26">
        <v>0</v>
      </c>
      <c r="T30" s="26">
        <v>100</v>
      </c>
      <c r="U30" s="11">
        <f>R30/Q30*100</f>
        <v>78.57142857142857</v>
      </c>
      <c r="V30" s="11">
        <f>('анализ успеваемости за год'!D63+'анализ успеваемости за год'!E63*0.64+'анализ успеваемости за год'!G63*0.36+'анализ успеваемости за год'!I63*0.16+'анализ успеваемости за год'!J63*0.07)*100/'анализ успеваемости за год'!C63</f>
        <v>68.28571428571429</v>
      </c>
      <c r="W30" s="13">
        <f t="shared" si="7"/>
        <v>136</v>
      </c>
      <c r="X30" s="13">
        <f>F30+L30+R30</f>
        <v>70</v>
      </c>
      <c r="Y30" s="13">
        <f>G30+M30+S30</f>
        <v>0</v>
      </c>
      <c r="Z30" s="84">
        <v>100</v>
      </c>
      <c r="AA30" s="77">
        <f t="shared" si="5"/>
        <v>51.470588235294116</v>
      </c>
      <c r="AB30" s="78">
        <f>('анализ успеваемости за год'!O63+'анализ успеваемости за год'!P63*0.64+'анализ успеваемости за год'!R63*0.36+'анализ успеваемости за год'!T63*0.16+'анализ успеваемости за год'!U63*0.07)*100/'анализ успеваемости за год'!N63</f>
        <v>52.529411764705884</v>
      </c>
    </row>
    <row r="31" spans="1:28" ht="15.75">
      <c r="A31" s="8">
        <v>28</v>
      </c>
      <c r="B31" s="27" t="s">
        <v>45</v>
      </c>
      <c r="C31" s="10">
        <v>88</v>
      </c>
      <c r="D31" s="26">
        <v>8</v>
      </c>
      <c r="E31" s="26">
        <v>27</v>
      </c>
      <c r="F31" s="26">
        <v>15</v>
      </c>
      <c r="G31" s="26">
        <v>0</v>
      </c>
      <c r="H31" s="10">
        <f t="shared" si="0"/>
        <v>100</v>
      </c>
      <c r="I31" s="11">
        <f t="shared" si="1"/>
        <v>55.55555555555556</v>
      </c>
      <c r="J31" s="11">
        <v>58.2</v>
      </c>
      <c r="K31" s="26">
        <v>53</v>
      </c>
      <c r="L31" s="26">
        <v>18</v>
      </c>
      <c r="M31" s="26">
        <v>0</v>
      </c>
      <c r="N31" s="10">
        <f>(K31-M31)*100/K31</f>
        <v>100</v>
      </c>
      <c r="O31" s="11">
        <f>L31/K31*100</f>
        <v>33.9622641509434</v>
      </c>
      <c r="P31" s="11">
        <v>47.5</v>
      </c>
      <c r="Q31" s="26">
        <v>0</v>
      </c>
      <c r="R31" s="26">
        <v>0</v>
      </c>
      <c r="S31" s="26">
        <v>0</v>
      </c>
      <c r="T31" s="26">
        <v>0</v>
      </c>
      <c r="U31" s="11">
        <v>0</v>
      </c>
      <c r="V31" s="11">
        <v>0</v>
      </c>
      <c r="W31" s="13">
        <f t="shared" si="7"/>
        <v>80</v>
      </c>
      <c r="X31" s="13">
        <f>F31+L31+R31</f>
        <v>33</v>
      </c>
      <c r="Y31" s="13">
        <f>G31+M31+S31</f>
        <v>0</v>
      </c>
      <c r="Z31" s="84">
        <v>100</v>
      </c>
      <c r="AA31" s="77">
        <f t="shared" si="5"/>
        <v>41.25</v>
      </c>
      <c r="AB31" s="78">
        <v>51.1</v>
      </c>
    </row>
    <row r="32" spans="1:28" ht="15.75" customHeight="1">
      <c r="A32" s="28"/>
      <c r="B32" s="29" t="s">
        <v>46</v>
      </c>
      <c r="C32" s="23">
        <f>SUM(C12:C31)</f>
        <v>1576</v>
      </c>
      <c r="D32" s="23">
        <f>SUM(D12:D31)</f>
        <v>187</v>
      </c>
      <c r="E32" s="23">
        <f>SUM(E12:E31)</f>
        <v>467</v>
      </c>
      <c r="F32" s="23">
        <f>SUM(F12:F31)</f>
        <v>249</v>
      </c>
      <c r="G32" s="23">
        <f>SUM(G12:G31)</f>
        <v>1</v>
      </c>
      <c r="H32" s="24">
        <f t="shared" si="0"/>
        <v>99.78586723768737</v>
      </c>
      <c r="I32" s="24">
        <f t="shared" si="1"/>
        <v>53.319057815845824</v>
      </c>
      <c r="J32" s="24">
        <f>('анализ успеваемости за год'!D32+'анализ успеваемости за год'!E32*0.64+'анализ успеваемости за год'!G32*0.6+'анализ успеваемости за год'!I32*0.16+'анализ успеваемости за год'!J32*0.07)*100/'анализ успеваемости за год'!C32</f>
        <v>66.12419700214133</v>
      </c>
      <c r="K32" s="30">
        <f>SUM(K12:K31)</f>
        <v>817</v>
      </c>
      <c r="L32" s="30">
        <f>SUM(L12:L31)</f>
        <v>330</v>
      </c>
      <c r="M32" s="30">
        <f>SUM(M12:M31)</f>
        <v>6</v>
      </c>
      <c r="N32" s="24">
        <f>(K32-M32)*100/K32</f>
        <v>99.265605875153</v>
      </c>
      <c r="O32" s="24">
        <f>L32/K32*100</f>
        <v>40.39167686658507</v>
      </c>
      <c r="P32" s="24">
        <f>('анализ успеваемости за год'!O32+'анализ успеваемости за год'!P32*0.64+'анализ успеваемости за год'!R32*0.36+'анализ успеваемости за год'!T32*0.16+'анализ успеваемости за год'!U32*0.07)*100/'анализ успеваемости за год'!N32</f>
        <v>49.674418604651166</v>
      </c>
      <c r="Q32" s="30">
        <f>SUM(Q12:Q31)</f>
        <v>116</v>
      </c>
      <c r="R32" s="30">
        <f>SUM(R12:R31)</f>
        <v>82</v>
      </c>
      <c r="S32" s="30">
        <f>SUM(S12:S31)</f>
        <v>0</v>
      </c>
      <c r="T32" s="30">
        <f>(Q32-S32)*100/Q32</f>
        <v>100</v>
      </c>
      <c r="U32" s="24">
        <f>R32/Q32*100</f>
        <v>70.6896551724138</v>
      </c>
      <c r="V32" s="24">
        <f>('анализ успеваемости за год'!D65+'анализ успеваемости за год'!E65*0.64+'анализ успеваемости за год'!G65*0.36+'анализ успеваемости за год'!I65*0.16+'анализ успеваемости за год'!J65*0.07)*100/'анализ успеваемости за год'!C65</f>
        <v>61.689655172413794</v>
      </c>
      <c r="W32" s="25">
        <v>1400</v>
      </c>
      <c r="X32" s="25">
        <f>SUM(X12:X31)</f>
        <v>663</v>
      </c>
      <c r="Y32" s="25">
        <f>G32+M32+S32</f>
        <v>7</v>
      </c>
      <c r="Z32" s="85">
        <f>(W32-Y32)*100/W32</f>
        <v>99.5</v>
      </c>
      <c r="AA32" s="82">
        <f t="shared" si="5"/>
        <v>47.35714285714286</v>
      </c>
      <c r="AB32" s="83">
        <f>('анализ успеваемости за год'!O65+'анализ успеваемости за год'!P65*0.64+'анализ успеваемости за год'!R65*0.36+'анализ успеваемости за год'!T65*0.16+'анализ успеваемости за год'!U65*0.07)*100/'анализ успеваемости за год'!N65</f>
        <v>52.605714285714285</v>
      </c>
    </row>
    <row r="33" spans="1:28" ht="15.75" customHeight="1">
      <c r="A33" s="32"/>
      <c r="B33" s="29" t="s">
        <v>47</v>
      </c>
      <c r="C33" s="23">
        <f>C11+C32</f>
        <v>7474</v>
      </c>
      <c r="D33" s="23">
        <f>D11+D32</f>
        <v>859</v>
      </c>
      <c r="E33" s="23">
        <f>E11+E32</f>
        <v>2388</v>
      </c>
      <c r="F33" s="23">
        <f>F11+F32</f>
        <v>1630</v>
      </c>
      <c r="G33" s="23">
        <f>G11+G32</f>
        <v>2</v>
      </c>
      <c r="H33" s="24">
        <f t="shared" si="0"/>
        <v>99.91624790619765</v>
      </c>
      <c r="I33" s="24">
        <f t="shared" si="1"/>
        <v>68.25795644891123</v>
      </c>
      <c r="J33" s="24">
        <f>('анализ успеваемости за год'!D33+'анализ успеваемости за год'!E33*0.64+'анализ успеваемости за год'!G33*0.6+'анализ успеваемости за год'!I33*0.16+'анализ успеваемости за год'!J33*0.07)*100/'анализ успеваемости за год'!C33</f>
        <v>69.1285594639866</v>
      </c>
      <c r="K33" s="30">
        <f>K11+K32</f>
        <v>3684</v>
      </c>
      <c r="L33" s="30">
        <f>L11+L32</f>
        <v>1715</v>
      </c>
      <c r="M33" s="30">
        <f>M11+M32</f>
        <v>17</v>
      </c>
      <c r="N33" s="24">
        <f>(K33-M33)*100/K33</f>
        <v>99.53854505971769</v>
      </c>
      <c r="O33" s="24">
        <f>L33/K33*100</f>
        <v>46.552660152008684</v>
      </c>
      <c r="P33" s="24">
        <f>('анализ успеваемости за год'!O33+'анализ успеваемости за год'!P33*0.64+'анализ успеваемости за год'!R33*0.36+'анализ успеваемости за год'!T33*0.16+'анализ успеваемости за год'!U33*0.07)*100/'анализ успеваемости за год'!N33</f>
        <v>52.47204125950055</v>
      </c>
      <c r="Q33" s="30">
        <f>SUM(Q11+Q32)</f>
        <v>554</v>
      </c>
      <c r="R33" s="30">
        <f>R11+R32</f>
        <v>384</v>
      </c>
      <c r="S33" s="30">
        <f>S11+S32</f>
        <v>0</v>
      </c>
      <c r="T33" s="30">
        <f>(Q33-S33)*100/Q33</f>
        <v>100</v>
      </c>
      <c r="U33" s="24">
        <f>R33/Q33*100</f>
        <v>69.31407942238266</v>
      </c>
      <c r="V33" s="24">
        <f>('анализ успеваемости за год'!D66+'анализ успеваемости за год'!E66*0.64+'анализ успеваемости за год'!G66*0.36+'анализ успеваемости за год'!I66*0.16+'анализ успеваемости за год'!J66*0.07)*100/'анализ успеваемости за год'!C66</f>
        <v>60.93140794223828</v>
      </c>
      <c r="W33" s="25">
        <f>SUM(W11+W32)</f>
        <v>6626</v>
      </c>
      <c r="X33" s="25">
        <f>X11+X32</f>
        <v>3731</v>
      </c>
      <c r="Y33" s="25">
        <f>Y11+Y32</f>
        <v>19</v>
      </c>
      <c r="Z33" s="85">
        <f>(W33-Y33)*100/W33</f>
        <v>99.71325083006339</v>
      </c>
      <c r="AA33" s="82">
        <f t="shared" si="5"/>
        <v>56.3084817386055</v>
      </c>
      <c r="AB33" s="83">
        <f>('анализ успеваемости за год'!O66+'анализ успеваемости за год'!P66*0.64+'анализ успеваемости за год'!R66*0.36+'анализ успеваемости за год'!T66*0.16+'анализ успеваемости за год'!U66*0.07)*100/'анализ успеваемости за год'!N66</f>
        <v>56.47600362209478</v>
      </c>
    </row>
    <row r="34" spans="1:28" ht="15.75">
      <c r="A34" s="33"/>
      <c r="AB34" s="86"/>
    </row>
    <row r="35" spans="2:28" ht="15.75">
      <c r="B35" s="34" t="s">
        <v>48</v>
      </c>
      <c r="AB35" s="86"/>
    </row>
    <row r="36" spans="2:28" ht="15.75">
      <c r="B36" s="34" t="s">
        <v>49</v>
      </c>
      <c r="AB36" s="86"/>
    </row>
    <row r="37" spans="2:28" ht="15.75">
      <c r="B37" s="34" t="s">
        <v>50</v>
      </c>
      <c r="AB37" s="86"/>
    </row>
    <row r="38" spans="2:28" ht="15.75">
      <c r="B38" s="34" t="s">
        <v>51</v>
      </c>
      <c r="AB38" s="86"/>
    </row>
    <row r="39" spans="2:28" ht="15.75">
      <c r="B39" s="34" t="s">
        <v>52</v>
      </c>
      <c r="AB39" s="86"/>
    </row>
    <row r="40" ht="15.75">
      <c r="AB40" s="86"/>
    </row>
    <row r="41" ht="15.75">
      <c r="AB41" s="86"/>
    </row>
    <row r="42" ht="15.75">
      <c r="AB42" s="86"/>
    </row>
    <row r="43" ht="15.75">
      <c r="AB43" s="86"/>
    </row>
    <row r="44" ht="15.75">
      <c r="AB44" s="86"/>
    </row>
    <row r="45" ht="15.75">
      <c r="AB45" s="86"/>
    </row>
    <row r="46" ht="15.75">
      <c r="AB46" s="86"/>
    </row>
    <row r="47" ht="15.75">
      <c r="AB47" s="86"/>
    </row>
    <row r="48" ht="15.75">
      <c r="AB48" s="86"/>
    </row>
    <row r="49" ht="15.75">
      <c r="AB49" s="86"/>
    </row>
    <row r="50" ht="15.75">
      <c r="AB50" s="86"/>
    </row>
    <row r="51" ht="15.75">
      <c r="AB51" s="86"/>
    </row>
    <row r="52" ht="15.75">
      <c r="AB52" s="86"/>
    </row>
    <row r="53" ht="15.75">
      <c r="AB53" s="86"/>
    </row>
    <row r="54" ht="15.75">
      <c r="AB54" s="86"/>
    </row>
    <row r="55" ht="15.75">
      <c r="AB55" s="86"/>
    </row>
    <row r="56" ht="15.75">
      <c r="AB56" s="86"/>
    </row>
    <row r="57" ht="15.75">
      <c r="AB57" s="86"/>
    </row>
    <row r="58" ht="15.75">
      <c r="AB58" s="86"/>
    </row>
    <row r="59" ht="15.75">
      <c r="AB59" s="86"/>
    </row>
    <row r="60" ht="15.75">
      <c r="AB60" s="86"/>
    </row>
    <row r="61" ht="15.75">
      <c r="AB61" s="86"/>
    </row>
    <row r="62" ht="15.75">
      <c r="AB62" s="86"/>
    </row>
    <row r="63" ht="15.75">
      <c r="AB63" s="86"/>
    </row>
    <row r="64" ht="15.75">
      <c r="AB64" s="86"/>
    </row>
    <row r="65" ht="15.75">
      <c r="AB65" s="86"/>
    </row>
    <row r="66" ht="15.75">
      <c r="AB66" s="86"/>
    </row>
    <row r="67" ht="15.75">
      <c r="AB67" s="86"/>
    </row>
    <row r="68" ht="15.75">
      <c r="AB68" s="86"/>
    </row>
    <row r="69" ht="15.75">
      <c r="AB69" s="86"/>
    </row>
    <row r="70" ht="15.75">
      <c r="AB70" s="86"/>
    </row>
    <row r="71" ht="15.75">
      <c r="AB71" s="86"/>
    </row>
    <row r="72" ht="15.75">
      <c r="AB72" s="86"/>
    </row>
    <row r="73" ht="15.75">
      <c r="AB73" s="86"/>
    </row>
    <row r="74" ht="15.75">
      <c r="AB74" s="86"/>
    </row>
    <row r="75" ht="15.75">
      <c r="AB75" s="86"/>
    </row>
    <row r="76" ht="15.75">
      <c r="AB76" s="86"/>
    </row>
    <row r="77" ht="15.75">
      <c r="AB77" s="86"/>
    </row>
    <row r="78" ht="15.75">
      <c r="AB78" s="86"/>
    </row>
    <row r="79" ht="15.75">
      <c r="AB79" s="86"/>
    </row>
    <row r="80" ht="15.75">
      <c r="AB80" s="86"/>
    </row>
    <row r="81" ht="15.75">
      <c r="AB81" s="86"/>
    </row>
    <row r="82" ht="15.75">
      <c r="AB82" s="86"/>
    </row>
    <row r="83" ht="15.75">
      <c r="AB83" s="86"/>
    </row>
    <row r="84" ht="15.75">
      <c r="AB84" s="86"/>
    </row>
    <row r="85" ht="15.75">
      <c r="AB85" s="86"/>
    </row>
    <row r="86" ht="15.75">
      <c r="AB86" s="86"/>
    </row>
    <row r="87" ht="15.75">
      <c r="AB87" s="86"/>
    </row>
    <row r="88" ht="15.75">
      <c r="AB88" s="86"/>
    </row>
    <row r="89" ht="15.75">
      <c r="AB89" s="86"/>
    </row>
    <row r="90" ht="15.75">
      <c r="AB90" s="86"/>
    </row>
    <row r="91" ht="15.75">
      <c r="AB91" s="86"/>
    </row>
    <row r="92" ht="15.75">
      <c r="AB92" s="86"/>
    </row>
    <row r="93" ht="15.75">
      <c r="AB93" s="86"/>
    </row>
    <row r="94" ht="15.75">
      <c r="AB94" s="86"/>
    </row>
    <row r="95" ht="15.75">
      <c r="AB95" s="86"/>
    </row>
    <row r="96" ht="15.75">
      <c r="AB96" s="86"/>
    </row>
    <row r="97" ht="15.75">
      <c r="AB97" s="86"/>
    </row>
    <row r="98" ht="15.75">
      <c r="AB98" s="86"/>
    </row>
    <row r="99" ht="15.75">
      <c r="AB99" s="86"/>
    </row>
    <row r="100" ht="15.75">
      <c r="AB100" s="86"/>
    </row>
    <row r="101" ht="15.75">
      <c r="AB101" s="86"/>
    </row>
    <row r="102" ht="15.75">
      <c r="AB102" s="86"/>
    </row>
    <row r="103" ht="15.75">
      <c r="AB103" s="86"/>
    </row>
    <row r="104" ht="15.75">
      <c r="AB104" s="86"/>
    </row>
    <row r="105" ht="15.75">
      <c r="AB105" s="86"/>
    </row>
    <row r="106" ht="15.75">
      <c r="AB106" s="86"/>
    </row>
    <row r="107" ht="15.75">
      <c r="AB107" s="86"/>
    </row>
    <row r="108" ht="15.75">
      <c r="AB108" s="86"/>
    </row>
    <row r="109" ht="15.75">
      <c r="AB109" s="86"/>
    </row>
    <row r="110" ht="15.75">
      <c r="AB110" s="86"/>
    </row>
    <row r="111" ht="15.75">
      <c r="AB111" s="86"/>
    </row>
    <row r="112" ht="15.75">
      <c r="AB112" s="86"/>
    </row>
    <row r="113" ht="15.75">
      <c r="AB113" s="86"/>
    </row>
    <row r="114" ht="15.75">
      <c r="AB114" s="86"/>
    </row>
    <row r="115" ht="15.75">
      <c r="AB115" s="86"/>
    </row>
    <row r="116" ht="15.75">
      <c r="AB116" s="86"/>
    </row>
    <row r="117" ht="15.75">
      <c r="AB117" s="86"/>
    </row>
    <row r="118" ht="15.75">
      <c r="AB118" s="86"/>
    </row>
    <row r="119" ht="15.75">
      <c r="AB119" s="86"/>
    </row>
    <row r="120" ht="15.75">
      <c r="AB120" s="86"/>
    </row>
    <row r="121" ht="15.75">
      <c r="AB121" s="86"/>
    </row>
    <row r="122" ht="15.75">
      <c r="AB122" s="86"/>
    </row>
    <row r="123" ht="15.75">
      <c r="AB123" s="86"/>
    </row>
    <row r="124" ht="15.75">
      <c r="AB124" s="86"/>
    </row>
    <row r="125" ht="15.75">
      <c r="AB125" s="86"/>
    </row>
    <row r="126" ht="15.75">
      <c r="AB126" s="86"/>
    </row>
    <row r="127" ht="15.75">
      <c r="AB127" s="86"/>
    </row>
    <row r="128" ht="15.75">
      <c r="AB128" s="86"/>
    </row>
    <row r="129" ht="15.75">
      <c r="AB129" s="86"/>
    </row>
    <row r="130" ht="15.75">
      <c r="AB130" s="86"/>
    </row>
    <row r="131" ht="15.75">
      <c r="AB131" s="86"/>
    </row>
    <row r="132" ht="15.75">
      <c r="AB132" s="86"/>
    </row>
    <row r="133" ht="15.75">
      <c r="AB133" s="86"/>
    </row>
    <row r="134" ht="15.75">
      <c r="AB134" s="86"/>
    </row>
    <row r="135" ht="15.75">
      <c r="AB135" s="86"/>
    </row>
    <row r="136" ht="15.75">
      <c r="AB136" s="86"/>
    </row>
    <row r="137" ht="15.75">
      <c r="AB137" s="86"/>
    </row>
    <row r="138" ht="15.75">
      <c r="AB138" s="86"/>
    </row>
    <row r="139" ht="15.75">
      <c r="AB139" s="86"/>
    </row>
    <row r="140" ht="15.75">
      <c r="AB140" s="86"/>
    </row>
    <row r="141" ht="15.75">
      <c r="AB141" s="86"/>
    </row>
    <row r="142" ht="15.75">
      <c r="AB142" s="86"/>
    </row>
    <row r="143" ht="15.75">
      <c r="AB143" s="86"/>
    </row>
    <row r="144" ht="15.75">
      <c r="AB144" s="86"/>
    </row>
    <row r="145" ht="15.75">
      <c r="AB145" s="86"/>
    </row>
    <row r="146" ht="15.75">
      <c r="AB146" s="86"/>
    </row>
    <row r="147" ht="15.75">
      <c r="AB147" s="86"/>
    </row>
    <row r="148" ht="15.75">
      <c r="AB148" s="86"/>
    </row>
    <row r="149" ht="15.75">
      <c r="AB149" s="86"/>
    </row>
    <row r="150" ht="15.75">
      <c r="AB150" s="86"/>
    </row>
    <row r="151" ht="15.75">
      <c r="AB151" s="86"/>
    </row>
    <row r="152" ht="15.75">
      <c r="AB152" s="86"/>
    </row>
    <row r="153" ht="15.75">
      <c r="AB153" s="86"/>
    </row>
    <row r="154" ht="15.75">
      <c r="AB154" s="86"/>
    </row>
    <row r="155" ht="15.75">
      <c r="AB155" s="86"/>
    </row>
    <row r="156" ht="15.75">
      <c r="AB156" s="86"/>
    </row>
    <row r="157" ht="15.75">
      <c r="AB157" s="86"/>
    </row>
    <row r="158" ht="15.75">
      <c r="AB158" s="86"/>
    </row>
    <row r="159" ht="15.75">
      <c r="AB159" s="86"/>
    </row>
    <row r="160" ht="15.75">
      <c r="AB160" s="86"/>
    </row>
    <row r="161" ht="15.75">
      <c r="AB161" s="86"/>
    </row>
    <row r="162" ht="15.75">
      <c r="AB162" s="86"/>
    </row>
    <row r="163" ht="15.75">
      <c r="AB163" s="86"/>
    </row>
    <row r="164" ht="15.75">
      <c r="AB164" s="86"/>
    </row>
    <row r="165" ht="15.75">
      <c r="AB165" s="86"/>
    </row>
    <row r="166" ht="15.75">
      <c r="AB166" s="86"/>
    </row>
    <row r="167" ht="15.75">
      <c r="AB167" s="86"/>
    </row>
    <row r="168" ht="15.75">
      <c r="AB168" s="86"/>
    </row>
    <row r="169" ht="15.75">
      <c r="AB169" s="86"/>
    </row>
    <row r="170" ht="15.75">
      <c r="AB170" s="86"/>
    </row>
    <row r="171" ht="15.75">
      <c r="AB171" s="86"/>
    </row>
    <row r="172" ht="15.75">
      <c r="AB172" s="86"/>
    </row>
    <row r="173" ht="15.75">
      <c r="AB173" s="86"/>
    </row>
    <row r="174" ht="15.75">
      <c r="AB174" s="86"/>
    </row>
    <row r="175" ht="15.75">
      <c r="AB175" s="86"/>
    </row>
    <row r="176" ht="15.75">
      <c r="AB176" s="86"/>
    </row>
    <row r="177" ht="15.75">
      <c r="AB177" s="86"/>
    </row>
    <row r="178" ht="15.75">
      <c r="AB178" s="86"/>
    </row>
    <row r="179" ht="15.75">
      <c r="AB179" s="86"/>
    </row>
    <row r="180" ht="15.75">
      <c r="AB180" s="86"/>
    </row>
    <row r="181" ht="15.75">
      <c r="AB181" s="86"/>
    </row>
    <row r="182" ht="15.75">
      <c r="AB182" s="86"/>
    </row>
    <row r="183" ht="15.75">
      <c r="AB183" s="86"/>
    </row>
    <row r="184" ht="15.75">
      <c r="AB184" s="86"/>
    </row>
    <row r="185" ht="15.75">
      <c r="AB185" s="86"/>
    </row>
    <row r="186" ht="15.75">
      <c r="AB186" s="86"/>
    </row>
    <row r="187" ht="15.75">
      <c r="AB187" s="86"/>
    </row>
    <row r="188" ht="15.75">
      <c r="AB188" s="86"/>
    </row>
    <row r="189" ht="15.75">
      <c r="AB189" s="86"/>
    </row>
    <row r="190" ht="15.75">
      <c r="AB190" s="86"/>
    </row>
    <row r="191" ht="15.75">
      <c r="AB191" s="86"/>
    </row>
    <row r="192" ht="15.75">
      <c r="AB192" s="86"/>
    </row>
    <row r="193" ht="15.75">
      <c r="AB193" s="86"/>
    </row>
    <row r="194" ht="15.75">
      <c r="AB194" s="86"/>
    </row>
    <row r="195" ht="15.75">
      <c r="AB195" s="86"/>
    </row>
    <row r="196" ht="15.75">
      <c r="AB196" s="86"/>
    </row>
    <row r="197" ht="15.75">
      <c r="AB197" s="86"/>
    </row>
    <row r="198" ht="15.75">
      <c r="AB198" s="86"/>
    </row>
    <row r="199" ht="15.75">
      <c r="AB199" s="86"/>
    </row>
    <row r="200" ht="15.75">
      <c r="AB200" s="86"/>
    </row>
    <row r="201" ht="15.75">
      <c r="AB201" s="86"/>
    </row>
    <row r="202" ht="15.75">
      <c r="AB202" s="86"/>
    </row>
    <row r="203" ht="15.75">
      <c r="AB203" s="86"/>
    </row>
    <row r="204" ht="15.75">
      <c r="AB204" s="86"/>
    </row>
    <row r="205" ht="15.75">
      <c r="AB205" s="86"/>
    </row>
    <row r="206" ht="15.75">
      <c r="AB206" s="86"/>
    </row>
    <row r="207" ht="15.75">
      <c r="AB207" s="86"/>
    </row>
    <row r="208" ht="15.75">
      <c r="AB208" s="86"/>
    </row>
    <row r="209" ht="15.75">
      <c r="AB209" s="86"/>
    </row>
    <row r="210" ht="15.75">
      <c r="AB210" s="86"/>
    </row>
    <row r="211" ht="15.75">
      <c r="AB211" s="86"/>
    </row>
    <row r="212" ht="15.75">
      <c r="AB212" s="86"/>
    </row>
    <row r="213" ht="15.75">
      <c r="AB213" s="86"/>
    </row>
    <row r="214" ht="15.75">
      <c r="AB214" s="86"/>
    </row>
    <row r="215" ht="15.75">
      <c r="AB215" s="86"/>
    </row>
    <row r="216" ht="15.75">
      <c r="AB216" s="86"/>
    </row>
    <row r="217" ht="15.75">
      <c r="AB217" s="86"/>
    </row>
    <row r="218" ht="15.75">
      <c r="AB218" s="86"/>
    </row>
    <row r="219" ht="15.75">
      <c r="AB219" s="86"/>
    </row>
    <row r="220" ht="15.75">
      <c r="AB220" s="86"/>
    </row>
    <row r="221" ht="15.75">
      <c r="AB221" s="86"/>
    </row>
    <row r="222" ht="15.75">
      <c r="AB222" s="86"/>
    </row>
    <row r="223" ht="15.75">
      <c r="AB223" s="86"/>
    </row>
    <row r="224" ht="15.75">
      <c r="AB224" s="86"/>
    </row>
    <row r="225" ht="15.75">
      <c r="AB225" s="86"/>
    </row>
    <row r="226" ht="15.75">
      <c r="AB226" s="86"/>
    </row>
    <row r="227" ht="15.75">
      <c r="AB227" s="86"/>
    </row>
    <row r="228" ht="15.75">
      <c r="AB228" s="86"/>
    </row>
    <row r="229" ht="15.75">
      <c r="AB229" s="86"/>
    </row>
    <row r="230" ht="15.75">
      <c r="AB230" s="86"/>
    </row>
    <row r="231" ht="15.75">
      <c r="AB231" s="86"/>
    </row>
    <row r="232" ht="15.75">
      <c r="AB232" s="86"/>
    </row>
    <row r="233" ht="15.75">
      <c r="AB233" s="86"/>
    </row>
    <row r="234" ht="15.75">
      <c r="AB234" s="86"/>
    </row>
    <row r="235" ht="15.75">
      <c r="AB235" s="86"/>
    </row>
    <row r="236" ht="15.75">
      <c r="AB236" s="86"/>
    </row>
    <row r="237" ht="15.75">
      <c r="AB237" s="86"/>
    </row>
    <row r="238" ht="15.75">
      <c r="AB238" s="86"/>
    </row>
    <row r="239" ht="15.75">
      <c r="AB239" s="86"/>
    </row>
    <row r="240" ht="15.75">
      <c r="AB240" s="86"/>
    </row>
    <row r="241" ht="15.75">
      <c r="AB241" s="86"/>
    </row>
    <row r="242" ht="15.75">
      <c r="AB242" s="86"/>
    </row>
    <row r="243" ht="15.75">
      <c r="AB243" s="86"/>
    </row>
    <row r="244" ht="15.75">
      <c r="AB244" s="86"/>
    </row>
    <row r="245" ht="15.75">
      <c r="AB245" s="86"/>
    </row>
    <row r="246" ht="15.75">
      <c r="AB246" s="86"/>
    </row>
    <row r="247" ht="15.75">
      <c r="AB247" s="86"/>
    </row>
    <row r="248" ht="15.75">
      <c r="AB248" s="86"/>
    </row>
    <row r="249" ht="15.75">
      <c r="AB249" s="86"/>
    </row>
    <row r="250" ht="15.75">
      <c r="AB250" s="86"/>
    </row>
    <row r="251" ht="15.75">
      <c r="AB251" s="86"/>
    </row>
    <row r="252" ht="15.75">
      <c r="AB252" s="86"/>
    </row>
    <row r="253" ht="15.75">
      <c r="AB253" s="86"/>
    </row>
    <row r="254" ht="15.75">
      <c r="AB254" s="86"/>
    </row>
    <row r="255" ht="15.75">
      <c r="AB255" s="86"/>
    </row>
    <row r="256" ht="15.75">
      <c r="AB256" s="86"/>
    </row>
    <row r="257" ht="15.75">
      <c r="AB257" s="86"/>
    </row>
    <row r="258" ht="15.75">
      <c r="AB258" s="86"/>
    </row>
    <row r="259" ht="15.75">
      <c r="AB259" s="86"/>
    </row>
    <row r="260" ht="15.75">
      <c r="AB260" s="86"/>
    </row>
    <row r="261" ht="15.75">
      <c r="AB261" s="86"/>
    </row>
    <row r="262" ht="15.75">
      <c r="AB262" s="86"/>
    </row>
    <row r="263" ht="15.75">
      <c r="AB263" s="86"/>
    </row>
    <row r="264" ht="15.75">
      <c r="AB264" s="86"/>
    </row>
    <row r="265" ht="15.75">
      <c r="AB265" s="86"/>
    </row>
    <row r="266" ht="15.75">
      <c r="AB266" s="86"/>
    </row>
    <row r="267" ht="15.75">
      <c r="AB267" s="86"/>
    </row>
    <row r="268" ht="15.75">
      <c r="AB268" s="86"/>
    </row>
    <row r="269" ht="15.75">
      <c r="AB269" s="86"/>
    </row>
    <row r="270" ht="15.75">
      <c r="AB270" s="86"/>
    </row>
    <row r="271" ht="15.75">
      <c r="AB271" s="86"/>
    </row>
    <row r="272" ht="15.75">
      <c r="AB272" s="86"/>
    </row>
    <row r="273" ht="15.75">
      <c r="AB273" s="86"/>
    </row>
    <row r="274" ht="15.75">
      <c r="AB274" s="86"/>
    </row>
    <row r="275" ht="15.75">
      <c r="AB275" s="86"/>
    </row>
    <row r="276" ht="15.75">
      <c r="AB276" s="86"/>
    </row>
    <row r="277" ht="15.75">
      <c r="AB277" s="86"/>
    </row>
    <row r="278" ht="15.75">
      <c r="AB278" s="86"/>
    </row>
    <row r="279" ht="15.75">
      <c r="AB279" s="86"/>
    </row>
    <row r="280" ht="15.75">
      <c r="AB280" s="86"/>
    </row>
    <row r="281" ht="15.75">
      <c r="AB281" s="86"/>
    </row>
    <row r="282" ht="15.75">
      <c r="AB282" s="86"/>
    </row>
    <row r="283" ht="15.75">
      <c r="AB283" s="86"/>
    </row>
    <row r="284" ht="15.75">
      <c r="AB284" s="86"/>
    </row>
    <row r="285" ht="15.75">
      <c r="AB285" s="86"/>
    </row>
    <row r="286" ht="15.75">
      <c r="AB286" s="86"/>
    </row>
    <row r="287" ht="15.75">
      <c r="AB287" s="86"/>
    </row>
    <row r="288" ht="15.75">
      <c r="AB288" s="86"/>
    </row>
    <row r="289" ht="15.75">
      <c r="AB289" s="86"/>
    </row>
    <row r="290" ht="15.75">
      <c r="AB290" s="86"/>
    </row>
    <row r="291" ht="15.75">
      <c r="AB291" s="86"/>
    </row>
    <row r="292" ht="15.75">
      <c r="AB292" s="86"/>
    </row>
    <row r="293" ht="15.75">
      <c r="AB293" s="86"/>
    </row>
    <row r="294" ht="15.75">
      <c r="AB294" s="86"/>
    </row>
    <row r="295" ht="15.75">
      <c r="AB295" s="86"/>
    </row>
    <row r="296" ht="15.75">
      <c r="AB296" s="86"/>
    </row>
    <row r="297" ht="15.75">
      <c r="AB297" s="86"/>
    </row>
    <row r="298" ht="15.75">
      <c r="AB298" s="86"/>
    </row>
    <row r="299" ht="15.75">
      <c r="AB299" s="86"/>
    </row>
    <row r="300" ht="15.75">
      <c r="AB300" s="86"/>
    </row>
    <row r="301" ht="15.75">
      <c r="AB301" s="86"/>
    </row>
    <row r="302" ht="15.75">
      <c r="AB302" s="86"/>
    </row>
    <row r="303" ht="15.75">
      <c r="AB303" s="86"/>
    </row>
    <row r="304" ht="15.75">
      <c r="AB304" s="86"/>
    </row>
    <row r="305" ht="15.75">
      <c r="AB305" s="86"/>
    </row>
    <row r="306" ht="15.75">
      <c r="AB306" s="86"/>
    </row>
    <row r="307" ht="15.75">
      <c r="AB307" s="86"/>
    </row>
    <row r="308" ht="15.75">
      <c r="AB308" s="86"/>
    </row>
    <row r="309" ht="15.75">
      <c r="AB309" s="86"/>
    </row>
    <row r="310" ht="15.75">
      <c r="AB310" s="86"/>
    </row>
    <row r="311" ht="15.75">
      <c r="AB311" s="86"/>
    </row>
    <row r="312" ht="15.75">
      <c r="AB312" s="86"/>
    </row>
    <row r="313" ht="15.75">
      <c r="AB313" s="86"/>
    </row>
    <row r="314" ht="15.75">
      <c r="AB314" s="86"/>
    </row>
    <row r="315" ht="15.75">
      <c r="AB315" s="86"/>
    </row>
    <row r="316" ht="15.75">
      <c r="AB316" s="86"/>
    </row>
    <row r="317" ht="15.75">
      <c r="AB317" s="86"/>
    </row>
    <row r="318" ht="15.75">
      <c r="AB318" s="86"/>
    </row>
    <row r="319" ht="15.75">
      <c r="AB319" s="86"/>
    </row>
    <row r="320" ht="15.75">
      <c r="AB320" s="86"/>
    </row>
    <row r="321" ht="15.75">
      <c r="AB321" s="86"/>
    </row>
    <row r="322" ht="15.75">
      <c r="AB322" s="86"/>
    </row>
    <row r="323" ht="15.75">
      <c r="AB323" s="86"/>
    </row>
    <row r="324" ht="15.75">
      <c r="AB324" s="86"/>
    </row>
    <row r="325" ht="15.75">
      <c r="AB325" s="86"/>
    </row>
    <row r="326" ht="15.75">
      <c r="AB326" s="86"/>
    </row>
    <row r="327" ht="15.75">
      <c r="AB327" s="86"/>
    </row>
    <row r="328" ht="15.75">
      <c r="AB328" s="86"/>
    </row>
    <row r="329" ht="15.75">
      <c r="AB329" s="86"/>
    </row>
    <row r="330" ht="15.75">
      <c r="AB330" s="86"/>
    </row>
    <row r="331" ht="15.75">
      <c r="AB331" s="86"/>
    </row>
    <row r="332" ht="15.75">
      <c r="AB332" s="86"/>
    </row>
    <row r="333" ht="15.75">
      <c r="AB333" s="86"/>
    </row>
    <row r="334" ht="15.75">
      <c r="AB334" s="86"/>
    </row>
    <row r="335" ht="15.75">
      <c r="AB335" s="86"/>
    </row>
    <row r="336" ht="15.75">
      <c r="AB336" s="86"/>
    </row>
    <row r="337" ht="15.75">
      <c r="AB337" s="86"/>
    </row>
    <row r="338" ht="15.75">
      <c r="AB338" s="86"/>
    </row>
    <row r="339" ht="15.75">
      <c r="AB339" s="86"/>
    </row>
    <row r="340" ht="15.75">
      <c r="AB340" s="86"/>
    </row>
    <row r="341" ht="15.75">
      <c r="AB341" s="86"/>
    </row>
    <row r="342" ht="15.75">
      <c r="AB342" s="86"/>
    </row>
    <row r="343" ht="15.75">
      <c r="AB343" s="86"/>
    </row>
    <row r="344" ht="15.75">
      <c r="AB344" s="86"/>
    </row>
    <row r="345" ht="15.75">
      <c r="AB345" s="86"/>
    </row>
    <row r="346" ht="15.75">
      <c r="AB346" s="86"/>
    </row>
    <row r="347" ht="15.75">
      <c r="AB347" s="86"/>
    </row>
    <row r="348" ht="15.75">
      <c r="AB348" s="86"/>
    </row>
    <row r="349" ht="15.75">
      <c r="AB349" s="86"/>
    </row>
    <row r="350" ht="15.75">
      <c r="AB350" s="86"/>
    </row>
    <row r="351" ht="15.75">
      <c r="AB351" s="86"/>
    </row>
    <row r="352" ht="15.75">
      <c r="AB352" s="86"/>
    </row>
    <row r="353" ht="15.75">
      <c r="AB353" s="86"/>
    </row>
    <row r="354" ht="15.75">
      <c r="AB354" s="86"/>
    </row>
    <row r="355" ht="15.75">
      <c r="AB355" s="86"/>
    </row>
    <row r="356" ht="15.75">
      <c r="AB356" s="86"/>
    </row>
    <row r="357" ht="15.75">
      <c r="AB357" s="86"/>
    </row>
    <row r="358" ht="15.75">
      <c r="AB358" s="86"/>
    </row>
    <row r="359" ht="15.75">
      <c r="AB359" s="86"/>
    </row>
    <row r="360" ht="15.75">
      <c r="AB360" s="86"/>
    </row>
    <row r="361" ht="15.75">
      <c r="AB361" s="86"/>
    </row>
    <row r="362" ht="15.75">
      <c r="AB362" s="86"/>
    </row>
    <row r="363" ht="15.75">
      <c r="AB363" s="86"/>
    </row>
    <row r="364" ht="15.75">
      <c r="AB364" s="86"/>
    </row>
    <row r="365" ht="15.75">
      <c r="AB365" s="86"/>
    </row>
    <row r="366" ht="15.75">
      <c r="AB366" s="86"/>
    </row>
    <row r="367" ht="15.75">
      <c r="AB367" s="86"/>
    </row>
    <row r="368" ht="15.75">
      <c r="AB368" s="86"/>
    </row>
    <row r="369" ht="15.75">
      <c r="AB369" s="86"/>
    </row>
    <row r="370" ht="15.75">
      <c r="AB370" s="86"/>
    </row>
    <row r="371" ht="15.75">
      <c r="AB371" s="86"/>
    </row>
    <row r="372" ht="15.75">
      <c r="AB372" s="86"/>
    </row>
    <row r="373" ht="15.75">
      <c r="AB373" s="86"/>
    </row>
    <row r="374" ht="15.75">
      <c r="AB374" s="86"/>
    </row>
    <row r="375" ht="15.75">
      <c r="AB375" s="86"/>
    </row>
    <row r="376" ht="15.75">
      <c r="AB376" s="86"/>
    </row>
    <row r="377" ht="15.75">
      <c r="AB377" s="86"/>
    </row>
    <row r="378" ht="15.75">
      <c r="AB378" s="86"/>
    </row>
    <row r="379" ht="15.75">
      <c r="AB379" s="86"/>
    </row>
    <row r="380" ht="15.75">
      <c r="AB380" s="86"/>
    </row>
    <row r="381" ht="15.75">
      <c r="AB381" s="86"/>
    </row>
    <row r="382" ht="15.75">
      <c r="AB382" s="86"/>
    </row>
    <row r="383" ht="15.75">
      <c r="AB383" s="86"/>
    </row>
    <row r="384" ht="15.75">
      <c r="AB384" s="86"/>
    </row>
    <row r="385" ht="15.75">
      <c r="AB385" s="86"/>
    </row>
    <row r="386" ht="15.75">
      <c r="AB386" s="86"/>
    </row>
    <row r="387" ht="15.75">
      <c r="AB387" s="86"/>
    </row>
    <row r="388" ht="15.75">
      <c r="AB388" s="86"/>
    </row>
    <row r="389" ht="15.75">
      <c r="AB389" s="86"/>
    </row>
    <row r="390" ht="15.75">
      <c r="AB390" s="86"/>
    </row>
    <row r="391" ht="15.75">
      <c r="AB391" s="86"/>
    </row>
    <row r="392" ht="15.75">
      <c r="AB392" s="86"/>
    </row>
    <row r="393" ht="15.75">
      <c r="AB393" s="86"/>
    </row>
    <row r="394" ht="15.75">
      <c r="AB394" s="86"/>
    </row>
    <row r="395" ht="15.75">
      <c r="AB395" s="86"/>
    </row>
    <row r="396" ht="15.75">
      <c r="AB396" s="86"/>
    </row>
    <row r="397" ht="15.75">
      <c r="AB397" s="86"/>
    </row>
    <row r="398" ht="15.75">
      <c r="AB398" s="86"/>
    </row>
    <row r="399" ht="15.75">
      <c r="AB399" s="86"/>
    </row>
    <row r="400" ht="15.75">
      <c r="AB400" s="86"/>
    </row>
    <row r="401" ht="15.75">
      <c r="AB401" s="86"/>
    </row>
    <row r="402" ht="15.75">
      <c r="AB402" s="86"/>
    </row>
    <row r="403" ht="15.75">
      <c r="AB403" s="86"/>
    </row>
    <row r="404" ht="15.75">
      <c r="AB404" s="86"/>
    </row>
    <row r="405" ht="15.75">
      <c r="AB405" s="86"/>
    </row>
    <row r="406" ht="15.75">
      <c r="AB406" s="86"/>
    </row>
    <row r="407" ht="15.75">
      <c r="AB407" s="86"/>
    </row>
    <row r="408" ht="15.75">
      <c r="AB408" s="86"/>
    </row>
    <row r="409" ht="15.75">
      <c r="AB409" s="86"/>
    </row>
    <row r="410" ht="15.75">
      <c r="AB410" s="86"/>
    </row>
    <row r="411" ht="15.75">
      <c r="AB411" s="86"/>
    </row>
    <row r="412" ht="15.75">
      <c r="AB412" s="86"/>
    </row>
    <row r="413" ht="15.75">
      <c r="AB413" s="86"/>
    </row>
    <row r="414" ht="15.75">
      <c r="AB414" s="86"/>
    </row>
    <row r="415" ht="15.75">
      <c r="AB415" s="86"/>
    </row>
    <row r="416" ht="15.75">
      <c r="AB416" s="86"/>
    </row>
    <row r="417" ht="15.75">
      <c r="AB417" s="86"/>
    </row>
    <row r="418" ht="15.75">
      <c r="AB418" s="86"/>
    </row>
    <row r="419" ht="15.75">
      <c r="AB419" s="86"/>
    </row>
    <row r="420" ht="15.75">
      <c r="AB420" s="86"/>
    </row>
    <row r="421" ht="15.75">
      <c r="AB421" s="86"/>
    </row>
    <row r="422" ht="15.75">
      <c r="AB422" s="86"/>
    </row>
    <row r="423" ht="15.75">
      <c r="AB423" s="86"/>
    </row>
    <row r="424" ht="15.75">
      <c r="AB424" s="86"/>
    </row>
    <row r="425" ht="15.75">
      <c r="AB425" s="86"/>
    </row>
    <row r="426" ht="15.75">
      <c r="AB426" s="86"/>
    </row>
    <row r="427" ht="15.75">
      <c r="AB427" s="86"/>
    </row>
    <row r="428" ht="15.75">
      <c r="AB428" s="86"/>
    </row>
    <row r="429" ht="15.75">
      <c r="AB429" s="86"/>
    </row>
    <row r="430" ht="15.75">
      <c r="AB430" s="86"/>
    </row>
    <row r="431" ht="15.75">
      <c r="AB431" s="86"/>
    </row>
    <row r="432" ht="15.75">
      <c r="AB432" s="86"/>
    </row>
    <row r="433" ht="15.75">
      <c r="AB433" s="86"/>
    </row>
    <row r="434" ht="15.75">
      <c r="AB434" s="86"/>
    </row>
    <row r="435" ht="15.75">
      <c r="AB435" s="86"/>
    </row>
    <row r="436" ht="15.75">
      <c r="AB436" s="86"/>
    </row>
    <row r="437" ht="15.75">
      <c r="AB437" s="86"/>
    </row>
    <row r="438" ht="15.75">
      <c r="AB438" s="86"/>
    </row>
    <row r="439" ht="15.75">
      <c r="AB439" s="86"/>
    </row>
    <row r="440" ht="15.75">
      <c r="AB440" s="86"/>
    </row>
    <row r="441" ht="15.75">
      <c r="AB441" s="86"/>
    </row>
    <row r="442" ht="15.75">
      <c r="AB442" s="86"/>
    </row>
    <row r="443" ht="15.75">
      <c r="AB443" s="86"/>
    </row>
    <row r="444" ht="15.75">
      <c r="AB444" s="86"/>
    </row>
    <row r="445" ht="15.75">
      <c r="AB445" s="86"/>
    </row>
    <row r="446" ht="15.75">
      <c r="AB446" s="86"/>
    </row>
    <row r="447" ht="15.75">
      <c r="AB447" s="86"/>
    </row>
    <row r="448" ht="15.75">
      <c r="AB448" s="86"/>
    </row>
    <row r="449" ht="15.75">
      <c r="AB449" s="86"/>
    </row>
    <row r="450" ht="15.75">
      <c r="AB450" s="86"/>
    </row>
    <row r="451" ht="15.75">
      <c r="AB451" s="86"/>
    </row>
    <row r="452" ht="15.75">
      <c r="AB452" s="86"/>
    </row>
    <row r="453" ht="15.75">
      <c r="AB453" s="86"/>
    </row>
    <row r="454" ht="15.75">
      <c r="AB454" s="86"/>
    </row>
    <row r="455" ht="15.75">
      <c r="AB455" s="86"/>
    </row>
    <row r="456" ht="15.75">
      <c r="AB456" s="86"/>
    </row>
    <row r="457" ht="15.75">
      <c r="AB457" s="86"/>
    </row>
    <row r="458" ht="15.75">
      <c r="AB458" s="86"/>
    </row>
    <row r="459" ht="15.75">
      <c r="AB459" s="86"/>
    </row>
    <row r="460" ht="15.75">
      <c r="AB460" s="86"/>
    </row>
    <row r="461" ht="15.75">
      <c r="AB461" s="86"/>
    </row>
    <row r="462" ht="15.75">
      <c r="AB462" s="86"/>
    </row>
    <row r="463" ht="15.75">
      <c r="AB463" s="86"/>
    </row>
    <row r="464" ht="15.75">
      <c r="AB464" s="86"/>
    </row>
    <row r="465" ht="15.75">
      <c r="AB465" s="86"/>
    </row>
    <row r="466" ht="15.75">
      <c r="AB466" s="86"/>
    </row>
    <row r="467" ht="15.75">
      <c r="AB467" s="86"/>
    </row>
    <row r="468" ht="15.75">
      <c r="AB468" s="86"/>
    </row>
    <row r="469" ht="15.75">
      <c r="AB469" s="86"/>
    </row>
    <row r="470" ht="15.75">
      <c r="AB470" s="86"/>
    </row>
    <row r="471" ht="15.75">
      <c r="AB471" s="86"/>
    </row>
    <row r="472" ht="15.75">
      <c r="AB472" s="86"/>
    </row>
    <row r="473" ht="15.75">
      <c r="AB473" s="86"/>
    </row>
    <row r="474" ht="15.75">
      <c r="AB474" s="86"/>
    </row>
    <row r="475" ht="15.75">
      <c r="AB475" s="86"/>
    </row>
    <row r="476" ht="15.75">
      <c r="AB476" s="86"/>
    </row>
    <row r="477" ht="15.75">
      <c r="AB477" s="86"/>
    </row>
    <row r="478" ht="15.75">
      <c r="AB478" s="86"/>
    </row>
    <row r="479" ht="15.75">
      <c r="AB479" s="86"/>
    </row>
    <row r="480" ht="15.75">
      <c r="AB480" s="86"/>
    </row>
    <row r="481" ht="15.75">
      <c r="AB481" s="86"/>
    </row>
    <row r="482" ht="15.75">
      <c r="AB482" s="86"/>
    </row>
    <row r="483" ht="15.75">
      <c r="AB483" s="86"/>
    </row>
    <row r="484" ht="15.75">
      <c r="AB484" s="86"/>
    </row>
    <row r="485" ht="15.75">
      <c r="AB485" s="86"/>
    </row>
    <row r="486" ht="15.75">
      <c r="AB486" s="86"/>
    </row>
    <row r="487" ht="15.75">
      <c r="AB487" s="86"/>
    </row>
    <row r="488" ht="15.75">
      <c r="AB488" s="86"/>
    </row>
    <row r="489" ht="15.75">
      <c r="AB489" s="86"/>
    </row>
    <row r="490" ht="15.75">
      <c r="AB490" s="86"/>
    </row>
    <row r="491" ht="15.75">
      <c r="AB491" s="86"/>
    </row>
    <row r="492" ht="15.75">
      <c r="AB492" s="86"/>
    </row>
    <row r="493" ht="15.75">
      <c r="AB493" s="86"/>
    </row>
    <row r="494" ht="15.75">
      <c r="AB494" s="86"/>
    </row>
    <row r="495" ht="15.75">
      <c r="AB495" s="86"/>
    </row>
    <row r="496" ht="15.75">
      <c r="AB496" s="86"/>
    </row>
    <row r="497" ht="15.75">
      <c r="AB497" s="86"/>
    </row>
    <row r="498" ht="15.75">
      <c r="AB498" s="86"/>
    </row>
    <row r="499" ht="15.75">
      <c r="AB499" s="86"/>
    </row>
    <row r="500" ht="15.75">
      <c r="AB500" s="86"/>
    </row>
    <row r="501" ht="15.75">
      <c r="AB501" s="86"/>
    </row>
    <row r="502" ht="15.75">
      <c r="AB502" s="86"/>
    </row>
    <row r="503" ht="15.75">
      <c r="AB503" s="86"/>
    </row>
    <row r="504" ht="15.75">
      <c r="AB504" s="86"/>
    </row>
    <row r="505" ht="15.75">
      <c r="AB505" s="86"/>
    </row>
    <row r="506" ht="15.75">
      <c r="AB506" s="86"/>
    </row>
    <row r="507" ht="15.75">
      <c r="AB507" s="86"/>
    </row>
    <row r="508" ht="15.75">
      <c r="AB508" s="86"/>
    </row>
    <row r="509" ht="15.75">
      <c r="AB509" s="86"/>
    </row>
    <row r="510" ht="15.75">
      <c r="AB510" s="86"/>
    </row>
    <row r="511" ht="15.75">
      <c r="AB511" s="86"/>
    </row>
    <row r="512" ht="15.75">
      <c r="AB512" s="86"/>
    </row>
    <row r="513" ht="15.75">
      <c r="AB513" s="86"/>
    </row>
    <row r="514" ht="15.75">
      <c r="AB514" s="86"/>
    </row>
    <row r="515" ht="15.75">
      <c r="AB515" s="86"/>
    </row>
    <row r="516" ht="15.75">
      <c r="AB516" s="86"/>
    </row>
    <row r="517" ht="15.75">
      <c r="AB517" s="86"/>
    </row>
    <row r="518" ht="15.75">
      <c r="AB518" s="86"/>
    </row>
    <row r="519" ht="15.75">
      <c r="AB519" s="86"/>
    </row>
    <row r="520" ht="15.75">
      <c r="AB520" s="86"/>
    </row>
    <row r="521" ht="15.75">
      <c r="AB521" s="86"/>
    </row>
    <row r="522" ht="15.75">
      <c r="AB522" s="86"/>
    </row>
    <row r="523" ht="15.75">
      <c r="AB523" s="86"/>
    </row>
    <row r="524" ht="15.75">
      <c r="AB524" s="86"/>
    </row>
    <row r="525" ht="15.75">
      <c r="AB525" s="86"/>
    </row>
    <row r="526" ht="15.75">
      <c r="AB526" s="86"/>
    </row>
    <row r="527" ht="15.75">
      <c r="AB527" s="86"/>
    </row>
    <row r="528" ht="15.75">
      <c r="AB528" s="86"/>
    </row>
    <row r="529" ht="15.75">
      <c r="AB529" s="86"/>
    </row>
    <row r="530" ht="15.75">
      <c r="AB530" s="86"/>
    </row>
    <row r="531" ht="15.75">
      <c r="AB531" s="86"/>
    </row>
    <row r="532" ht="15.75">
      <c r="AB532" s="86"/>
    </row>
    <row r="533" ht="15.75">
      <c r="AB533" s="86"/>
    </row>
    <row r="534" ht="15.75">
      <c r="AB534" s="86"/>
    </row>
    <row r="535" ht="15.75">
      <c r="AB535" s="86"/>
    </row>
    <row r="536" ht="15.75">
      <c r="AB536" s="86"/>
    </row>
    <row r="537" ht="15.75">
      <c r="AB537" s="86"/>
    </row>
    <row r="538" ht="15.75">
      <c r="AB538" s="86"/>
    </row>
    <row r="539" ht="15.75">
      <c r="AB539" s="86"/>
    </row>
    <row r="540" ht="15.75">
      <c r="AB540" s="86"/>
    </row>
    <row r="541" ht="15.75">
      <c r="AB541" s="86"/>
    </row>
    <row r="542" ht="15.75">
      <c r="AB542" s="86"/>
    </row>
    <row r="543" ht="15.75">
      <c r="AB543" s="86"/>
    </row>
    <row r="544" ht="15.75">
      <c r="AB544" s="86"/>
    </row>
    <row r="545" ht="15.75">
      <c r="AB545" s="86"/>
    </row>
    <row r="546" ht="15.75">
      <c r="AB546" s="86"/>
    </row>
    <row r="547" ht="15.75">
      <c r="AB547" s="86"/>
    </row>
    <row r="548" ht="15.75">
      <c r="AB548" s="86"/>
    </row>
    <row r="549" ht="15.75">
      <c r="AB549" s="86"/>
    </row>
    <row r="550" ht="15.75">
      <c r="AB550" s="86"/>
    </row>
    <row r="551" ht="15.75">
      <c r="AB551" s="86"/>
    </row>
    <row r="552" ht="15.75">
      <c r="AB552" s="86"/>
    </row>
    <row r="553" ht="15.75">
      <c r="AB553" s="86"/>
    </row>
    <row r="554" ht="15.75">
      <c r="AB554" s="86"/>
    </row>
    <row r="555" ht="15.75">
      <c r="AB555" s="86"/>
    </row>
    <row r="556" ht="15.75">
      <c r="AB556" s="86"/>
    </row>
    <row r="557" ht="15.75">
      <c r="AB557" s="86"/>
    </row>
    <row r="558" ht="15.75">
      <c r="AB558" s="86"/>
    </row>
    <row r="559" ht="15.75">
      <c r="AB559" s="86"/>
    </row>
    <row r="560" ht="15.75">
      <c r="AB560" s="86"/>
    </row>
    <row r="561" ht="15.75">
      <c r="AB561" s="86"/>
    </row>
    <row r="562" ht="15.75">
      <c r="AB562" s="86"/>
    </row>
    <row r="563" ht="15.75">
      <c r="AB563" s="86"/>
    </row>
    <row r="564" ht="15.75">
      <c r="AB564" s="86"/>
    </row>
    <row r="565" ht="15.75">
      <c r="AB565" s="86"/>
    </row>
    <row r="566" ht="15.75">
      <c r="AB566" s="86"/>
    </row>
    <row r="567" ht="15.75">
      <c r="AB567" s="86"/>
    </row>
    <row r="568" ht="15.75">
      <c r="AB568" s="86"/>
    </row>
    <row r="569" ht="15.75">
      <c r="AB569" s="86"/>
    </row>
    <row r="570" ht="15.75">
      <c r="AB570" s="86"/>
    </row>
    <row r="571" ht="15.75">
      <c r="AB571" s="86"/>
    </row>
    <row r="572" ht="15.75">
      <c r="AB572" s="86"/>
    </row>
    <row r="573" ht="15.75">
      <c r="AB573" s="86"/>
    </row>
    <row r="574" ht="15.75">
      <c r="AB574" s="86"/>
    </row>
    <row r="575" ht="15.75">
      <c r="AB575" s="86"/>
    </row>
    <row r="576" ht="15.75">
      <c r="AB576" s="86"/>
    </row>
    <row r="577" ht="15.75">
      <c r="AB577" s="86"/>
    </row>
    <row r="578" ht="15.75">
      <c r="AB578" s="86"/>
    </row>
    <row r="579" ht="15.75">
      <c r="AB579" s="86"/>
    </row>
    <row r="580" ht="15.75">
      <c r="AB580" s="86"/>
    </row>
    <row r="581" ht="15.75">
      <c r="AB581" s="86"/>
    </row>
    <row r="582" ht="15.75">
      <c r="AB582" s="86"/>
    </row>
    <row r="583" ht="15.75">
      <c r="AB583" s="86"/>
    </row>
    <row r="584" ht="15.75">
      <c r="AB584" s="86"/>
    </row>
    <row r="585" ht="15.75">
      <c r="AB585" s="86"/>
    </row>
    <row r="586" ht="15.75">
      <c r="AB586" s="86"/>
    </row>
    <row r="587" ht="15.75">
      <c r="AB587" s="86"/>
    </row>
    <row r="588" ht="15.75">
      <c r="AB588" s="86"/>
    </row>
    <row r="589" ht="15.75">
      <c r="AB589" s="86"/>
    </row>
    <row r="590" ht="15.75">
      <c r="AB590" s="86"/>
    </row>
    <row r="591" ht="15.75">
      <c r="AB591" s="86"/>
    </row>
    <row r="592" ht="15.75">
      <c r="AB592" s="86"/>
    </row>
    <row r="593" ht="15.75">
      <c r="AB593" s="86"/>
    </row>
    <row r="594" ht="15.75">
      <c r="AB594" s="86"/>
    </row>
    <row r="595" ht="15.75">
      <c r="AB595" s="86"/>
    </row>
    <row r="596" ht="15.75">
      <c r="AB596" s="86"/>
    </row>
    <row r="597" ht="15.75">
      <c r="AB597" s="86"/>
    </row>
    <row r="598" ht="15.75">
      <c r="AB598" s="86"/>
    </row>
    <row r="599" ht="15.75">
      <c r="AB599" s="86"/>
    </row>
    <row r="600" ht="15.75">
      <c r="AB600" s="86"/>
    </row>
    <row r="601" ht="15.75">
      <c r="AB601" s="86"/>
    </row>
    <row r="602" ht="15.75">
      <c r="AB602" s="86"/>
    </row>
    <row r="603" ht="15.75">
      <c r="AB603" s="86"/>
    </row>
    <row r="604" ht="15.75">
      <c r="AB604" s="86"/>
    </row>
    <row r="605" ht="15.75">
      <c r="AB605" s="86"/>
    </row>
    <row r="606" ht="15.75">
      <c r="AB606" s="86"/>
    </row>
    <row r="607" ht="15.75">
      <c r="AB607" s="86"/>
    </row>
    <row r="608" ht="15.75">
      <c r="AB608" s="86"/>
    </row>
    <row r="609" ht="15.75">
      <c r="AB609" s="86"/>
    </row>
    <row r="610" ht="15.75">
      <c r="AB610" s="86"/>
    </row>
    <row r="611" ht="15.75">
      <c r="AB611" s="86"/>
    </row>
    <row r="612" ht="15.75">
      <c r="AB612" s="86"/>
    </row>
    <row r="613" ht="15.75">
      <c r="AB613" s="86"/>
    </row>
    <row r="614" ht="15.75">
      <c r="AB614" s="86"/>
    </row>
    <row r="615" ht="15.75">
      <c r="AB615" s="86"/>
    </row>
    <row r="616" ht="15.75">
      <c r="AB616" s="86"/>
    </row>
    <row r="617" ht="15.75">
      <c r="AB617" s="86"/>
    </row>
    <row r="618" ht="15.75">
      <c r="AB618" s="86"/>
    </row>
    <row r="619" ht="15.75">
      <c r="AB619" s="86"/>
    </row>
    <row r="620" ht="15.75">
      <c r="AB620" s="86"/>
    </row>
    <row r="621" ht="15.75">
      <c r="AB621" s="86"/>
    </row>
    <row r="622" ht="15.75">
      <c r="AB622" s="86"/>
    </row>
    <row r="623" ht="15.75">
      <c r="AB623" s="86"/>
    </row>
    <row r="624" ht="15.75">
      <c r="AB624" s="86"/>
    </row>
    <row r="625" ht="15.75">
      <c r="AB625" s="86"/>
    </row>
    <row r="626" ht="15.75">
      <c r="AB626" s="86"/>
    </row>
    <row r="627" ht="15.75">
      <c r="AB627" s="86"/>
    </row>
    <row r="628" ht="15.75">
      <c r="AB628" s="86"/>
    </row>
    <row r="629" ht="15.75">
      <c r="AB629" s="86"/>
    </row>
    <row r="630" ht="15.75">
      <c r="AB630" s="86"/>
    </row>
    <row r="631" ht="15.75">
      <c r="AB631" s="86"/>
    </row>
    <row r="632" ht="15.75">
      <c r="AB632" s="86"/>
    </row>
    <row r="633" ht="15.75">
      <c r="AB633" s="86"/>
    </row>
    <row r="634" ht="15.75">
      <c r="AB634" s="86"/>
    </row>
    <row r="635" ht="15.75">
      <c r="AB635" s="86"/>
    </row>
    <row r="636" ht="15.75">
      <c r="AB636" s="86"/>
    </row>
    <row r="637" ht="15.75">
      <c r="AB637" s="86"/>
    </row>
    <row r="638" ht="15.75">
      <c r="AB638" s="86"/>
    </row>
    <row r="639" ht="15.75">
      <c r="AB639" s="86"/>
    </row>
    <row r="640" ht="15.75">
      <c r="AB640" s="86"/>
    </row>
    <row r="641" ht="15.75">
      <c r="AB641" s="86"/>
    </row>
    <row r="642" ht="15.75">
      <c r="AB642" s="86"/>
    </row>
    <row r="643" ht="15.75">
      <c r="AB643" s="86"/>
    </row>
    <row r="644" ht="15.75">
      <c r="AB644" s="86"/>
    </row>
    <row r="645" ht="15.75">
      <c r="AB645" s="86"/>
    </row>
    <row r="646" ht="15.75">
      <c r="AB646" s="86"/>
    </row>
    <row r="647" ht="15.75">
      <c r="AB647" s="86"/>
    </row>
    <row r="648" ht="15.75">
      <c r="AB648" s="86"/>
    </row>
    <row r="649" ht="15.75">
      <c r="AB649" s="86"/>
    </row>
    <row r="650" ht="15.75">
      <c r="AB650" s="86"/>
    </row>
    <row r="651" ht="15.75">
      <c r="AB651" s="86"/>
    </row>
    <row r="652" ht="15.75">
      <c r="AB652" s="86"/>
    </row>
    <row r="653" ht="15.75">
      <c r="AB653" s="86"/>
    </row>
    <row r="654" ht="15.75">
      <c r="AB654" s="86"/>
    </row>
    <row r="655" ht="15.75">
      <c r="AB655" s="86"/>
    </row>
    <row r="656" ht="15.75">
      <c r="AB656" s="86"/>
    </row>
    <row r="657" ht="15.75">
      <c r="AB657" s="86"/>
    </row>
    <row r="658" ht="15.75">
      <c r="AB658" s="86"/>
    </row>
    <row r="659" ht="15.75">
      <c r="AB659" s="86"/>
    </row>
    <row r="660" ht="15.75">
      <c r="AB660" s="86"/>
    </row>
    <row r="661" ht="15.75">
      <c r="AB661" s="86"/>
    </row>
    <row r="662" ht="15.75">
      <c r="AB662" s="86"/>
    </row>
    <row r="663" ht="15.75">
      <c r="AB663" s="86"/>
    </row>
    <row r="664" ht="15.75">
      <c r="AB664" s="86"/>
    </row>
    <row r="665" ht="15.75">
      <c r="AB665" s="86"/>
    </row>
    <row r="666" ht="15.75">
      <c r="AB666" s="86"/>
    </row>
    <row r="667" ht="15.75">
      <c r="AB667" s="86"/>
    </row>
    <row r="668" ht="15.75">
      <c r="AB668" s="86"/>
    </row>
    <row r="669" ht="15.75">
      <c r="AB669" s="86"/>
    </row>
    <row r="670" ht="15.75">
      <c r="AB670" s="86"/>
    </row>
    <row r="671" ht="15.75">
      <c r="AB671" s="86"/>
    </row>
    <row r="672" ht="15.75">
      <c r="AB672" s="86"/>
    </row>
    <row r="673" ht="15.75">
      <c r="AB673" s="86"/>
    </row>
    <row r="674" ht="15.75">
      <c r="AB674" s="86"/>
    </row>
    <row r="675" ht="15.75">
      <c r="AB675" s="86"/>
    </row>
    <row r="676" ht="15.75">
      <c r="AB676" s="86"/>
    </row>
    <row r="677" ht="15.75">
      <c r="AB677" s="86"/>
    </row>
    <row r="678" ht="15.75">
      <c r="AB678" s="86"/>
    </row>
    <row r="679" ht="15.75">
      <c r="AB679" s="86"/>
    </row>
    <row r="680" ht="15.75">
      <c r="AB680" s="86"/>
    </row>
    <row r="681" ht="15.75">
      <c r="AB681" s="86"/>
    </row>
    <row r="682" ht="15.75">
      <c r="AB682" s="86"/>
    </row>
    <row r="683" ht="15.75">
      <c r="AB683" s="86"/>
    </row>
    <row r="684" ht="15.75">
      <c r="AB684" s="86"/>
    </row>
    <row r="685" ht="15.75">
      <c r="AB685" s="86"/>
    </row>
    <row r="686" ht="15.75">
      <c r="AB686" s="86"/>
    </row>
    <row r="687" ht="15.75">
      <c r="AB687" s="86"/>
    </row>
    <row r="688" ht="15.75">
      <c r="AB688" s="86"/>
    </row>
    <row r="689" ht="15.75">
      <c r="AB689" s="86"/>
    </row>
    <row r="690" ht="15.75">
      <c r="AB690" s="86"/>
    </row>
    <row r="691" ht="15.75">
      <c r="AB691" s="86"/>
    </row>
    <row r="692" ht="15.75">
      <c r="AB692" s="86"/>
    </row>
    <row r="693" ht="15.75">
      <c r="AB693" s="86"/>
    </row>
    <row r="694" ht="15.75">
      <c r="AB694" s="86"/>
    </row>
    <row r="695" ht="15.75">
      <c r="AB695" s="86"/>
    </row>
    <row r="696" ht="15.75">
      <c r="AB696" s="86"/>
    </row>
    <row r="697" ht="15.75">
      <c r="AB697" s="86"/>
    </row>
    <row r="698" ht="15.75">
      <c r="AB698" s="86"/>
    </row>
    <row r="699" ht="15.75">
      <c r="AB699" s="86"/>
    </row>
    <row r="700" ht="15.75">
      <c r="AB700" s="86"/>
    </row>
    <row r="701" ht="15.75">
      <c r="AB701" s="86"/>
    </row>
    <row r="702" ht="15.75">
      <c r="AB702" s="86"/>
    </row>
    <row r="703" ht="15.75">
      <c r="AB703" s="86"/>
    </row>
    <row r="704" ht="15.75">
      <c r="AB704" s="86"/>
    </row>
    <row r="705" ht="15.75">
      <c r="AB705" s="86"/>
    </row>
    <row r="706" ht="15.75">
      <c r="AB706" s="86"/>
    </row>
    <row r="707" ht="15.75">
      <c r="AB707" s="86"/>
    </row>
    <row r="708" ht="15.75">
      <c r="AB708" s="86"/>
    </row>
    <row r="709" ht="15.75">
      <c r="AB709" s="86"/>
    </row>
    <row r="710" ht="15.75">
      <c r="AB710" s="86"/>
    </row>
    <row r="711" ht="15.75">
      <c r="AB711" s="86"/>
    </row>
    <row r="712" ht="15.75">
      <c r="AB712" s="86"/>
    </row>
    <row r="713" ht="15.75">
      <c r="AB713" s="86"/>
    </row>
    <row r="714" ht="15.75">
      <c r="AB714" s="86"/>
    </row>
    <row r="715" ht="15.75">
      <c r="AB715" s="86"/>
    </row>
    <row r="716" ht="15.75">
      <c r="AB716" s="86"/>
    </row>
    <row r="717" ht="15.75">
      <c r="AB717" s="86"/>
    </row>
    <row r="718" ht="15.75">
      <c r="AB718" s="86"/>
    </row>
    <row r="719" ht="15.75">
      <c r="AB719" s="86"/>
    </row>
    <row r="720" ht="15.75">
      <c r="AB720" s="86"/>
    </row>
    <row r="721" ht="15.75">
      <c r="AB721" s="86"/>
    </row>
    <row r="722" ht="15.75">
      <c r="AB722" s="86"/>
    </row>
    <row r="723" ht="15.75">
      <c r="AB723" s="86"/>
    </row>
    <row r="724" ht="15.75">
      <c r="AB724" s="86"/>
    </row>
    <row r="725" ht="15.75">
      <c r="AB725" s="86"/>
    </row>
    <row r="726" ht="15.75">
      <c r="AB726" s="86"/>
    </row>
    <row r="727" ht="15.75">
      <c r="AB727" s="86"/>
    </row>
    <row r="728" ht="15.75">
      <c r="AB728" s="86"/>
    </row>
    <row r="729" ht="15.75">
      <c r="AB729" s="86"/>
    </row>
    <row r="730" ht="15.75">
      <c r="AB730" s="86"/>
    </row>
    <row r="731" ht="15.75">
      <c r="AB731" s="86"/>
    </row>
    <row r="732" ht="15.75">
      <c r="AB732" s="86"/>
    </row>
    <row r="733" ht="15.75">
      <c r="AB733" s="86"/>
    </row>
    <row r="734" ht="15.75">
      <c r="AB734" s="86"/>
    </row>
    <row r="735" ht="15.75">
      <c r="AB735" s="86"/>
    </row>
    <row r="736" ht="15.75">
      <c r="AB736" s="86"/>
    </row>
    <row r="737" ht="15.75">
      <c r="AB737" s="86"/>
    </row>
    <row r="738" ht="15.75">
      <c r="AB738" s="86"/>
    </row>
    <row r="739" ht="15.75">
      <c r="AB739" s="86"/>
    </row>
    <row r="740" ht="15.75">
      <c r="AB740" s="86"/>
    </row>
    <row r="741" ht="15.75">
      <c r="AB741" s="86"/>
    </row>
    <row r="742" ht="15.75">
      <c r="AB742" s="86"/>
    </row>
    <row r="743" ht="15.75">
      <c r="AB743" s="86"/>
    </row>
    <row r="744" ht="15.75">
      <c r="AB744" s="86"/>
    </row>
    <row r="745" ht="15.75">
      <c r="AB745" s="86"/>
    </row>
    <row r="746" ht="15.75">
      <c r="AB746" s="86"/>
    </row>
    <row r="747" ht="15.75">
      <c r="AB747" s="86"/>
    </row>
    <row r="748" ht="15.75">
      <c r="AB748" s="86"/>
    </row>
    <row r="749" ht="15.75">
      <c r="AB749" s="86"/>
    </row>
    <row r="750" ht="15.75">
      <c r="AB750" s="86"/>
    </row>
    <row r="751" ht="15.75">
      <c r="AB751" s="86"/>
    </row>
    <row r="752" ht="15.75">
      <c r="AB752" s="86"/>
    </row>
    <row r="753" ht="15.75">
      <c r="AB753" s="86"/>
    </row>
    <row r="754" ht="15.75">
      <c r="AB754" s="86"/>
    </row>
    <row r="755" ht="15.75">
      <c r="AB755" s="86"/>
    </row>
    <row r="756" ht="15.75">
      <c r="AB756" s="86"/>
    </row>
    <row r="757" ht="15.75">
      <c r="AB757" s="86"/>
    </row>
    <row r="758" ht="15.75">
      <c r="AB758" s="86"/>
    </row>
    <row r="759" ht="15.75">
      <c r="AB759" s="86"/>
    </row>
    <row r="760" ht="15.75">
      <c r="AB760" s="86"/>
    </row>
    <row r="761" ht="15.75">
      <c r="AB761" s="86"/>
    </row>
    <row r="762" ht="15.75">
      <c r="AB762" s="86"/>
    </row>
    <row r="763" ht="15.75">
      <c r="AB763" s="86"/>
    </row>
    <row r="764" ht="15.75">
      <c r="AB764" s="86"/>
    </row>
    <row r="765" ht="15.75">
      <c r="AB765" s="86"/>
    </row>
    <row r="766" ht="15.75">
      <c r="AB766" s="86"/>
    </row>
    <row r="767" ht="15.75">
      <c r="AB767" s="86"/>
    </row>
    <row r="768" ht="15.75">
      <c r="AB768" s="86"/>
    </row>
    <row r="769" ht="15.75">
      <c r="AB769" s="86"/>
    </row>
    <row r="770" ht="15.75">
      <c r="AB770" s="86"/>
    </row>
    <row r="771" ht="15.75">
      <c r="AB771" s="86"/>
    </row>
    <row r="772" ht="15.75">
      <c r="AB772" s="86"/>
    </row>
    <row r="773" ht="15.75">
      <c r="AB773" s="86"/>
    </row>
    <row r="774" ht="15.75">
      <c r="AB774" s="86"/>
    </row>
    <row r="775" ht="15.75">
      <c r="AB775" s="86"/>
    </row>
    <row r="776" ht="15.75">
      <c r="AB776" s="86"/>
    </row>
    <row r="777" ht="15.75">
      <c r="AB777" s="86"/>
    </row>
    <row r="778" ht="15.75">
      <c r="AB778" s="86"/>
    </row>
    <row r="779" ht="15.75">
      <c r="AB779" s="86"/>
    </row>
    <row r="780" ht="15.75">
      <c r="AB780" s="86"/>
    </row>
    <row r="781" ht="15.75">
      <c r="AB781" s="86"/>
    </row>
    <row r="782" ht="15.75">
      <c r="AB782" s="86"/>
    </row>
    <row r="783" ht="15.75">
      <c r="AB783" s="86"/>
    </row>
    <row r="784" ht="15.75">
      <c r="AB784" s="86"/>
    </row>
    <row r="785" ht="15.75">
      <c r="AB785" s="86"/>
    </row>
    <row r="786" ht="15.75">
      <c r="AB786" s="86"/>
    </row>
    <row r="787" ht="15.75">
      <c r="AB787" s="86"/>
    </row>
    <row r="788" ht="15.75">
      <c r="AB788" s="86"/>
    </row>
    <row r="789" ht="15.75">
      <c r="AB789" s="86"/>
    </row>
    <row r="790" ht="15.75">
      <c r="AB790" s="86"/>
    </row>
    <row r="791" ht="15.75">
      <c r="AB791" s="86"/>
    </row>
    <row r="792" ht="15.75">
      <c r="AB792" s="86"/>
    </row>
    <row r="793" ht="15.75">
      <c r="AB793" s="86"/>
    </row>
    <row r="794" ht="15.75">
      <c r="AB794" s="86"/>
    </row>
    <row r="795" ht="15.75">
      <c r="AB795" s="86"/>
    </row>
    <row r="796" ht="15.75">
      <c r="AB796" s="86"/>
    </row>
    <row r="797" ht="15.75">
      <c r="AB797" s="86"/>
    </row>
    <row r="798" ht="15.75">
      <c r="AB798" s="86"/>
    </row>
    <row r="799" ht="15.75">
      <c r="AB799" s="86"/>
    </row>
    <row r="800" ht="15.75">
      <c r="AB800" s="86"/>
    </row>
    <row r="801" ht="15.75">
      <c r="AB801" s="86"/>
    </row>
    <row r="802" ht="15.75">
      <c r="AB802" s="86"/>
    </row>
    <row r="803" ht="15.75">
      <c r="AB803" s="86"/>
    </row>
    <row r="804" ht="15.75">
      <c r="AB804" s="86"/>
    </row>
    <row r="805" ht="15.75">
      <c r="AB805" s="86"/>
    </row>
    <row r="806" ht="15.75">
      <c r="AB806" s="86"/>
    </row>
    <row r="807" ht="15.75">
      <c r="AB807" s="86"/>
    </row>
    <row r="808" ht="15.75">
      <c r="AB808" s="86"/>
    </row>
    <row r="809" ht="15.75">
      <c r="AB809" s="86"/>
    </row>
    <row r="810" ht="15.75">
      <c r="AB810" s="86"/>
    </row>
    <row r="811" ht="15.75">
      <c r="AB811" s="86"/>
    </row>
    <row r="812" ht="15.75">
      <c r="AB812" s="86"/>
    </row>
    <row r="813" ht="15.75">
      <c r="AB813" s="86"/>
    </row>
    <row r="814" ht="15.75">
      <c r="AB814" s="86"/>
    </row>
    <row r="815" ht="15.75">
      <c r="AB815" s="86"/>
    </row>
    <row r="816" ht="15.75">
      <c r="AB816" s="86"/>
    </row>
    <row r="817" ht="15.75">
      <c r="AB817" s="86"/>
    </row>
    <row r="818" ht="15.75">
      <c r="AB818" s="86"/>
    </row>
    <row r="819" ht="15.75">
      <c r="AB819" s="86"/>
    </row>
    <row r="820" ht="15.75">
      <c r="AB820" s="86"/>
    </row>
    <row r="821" ht="15.75">
      <c r="AB821" s="86"/>
    </row>
    <row r="822" ht="15.75">
      <c r="AB822" s="86"/>
    </row>
    <row r="823" ht="15.75">
      <c r="AB823" s="86"/>
    </row>
    <row r="824" ht="15.75">
      <c r="AB824" s="86"/>
    </row>
    <row r="825" ht="15.75">
      <c r="AB825" s="86"/>
    </row>
    <row r="826" ht="15.75">
      <c r="AB826" s="86"/>
    </row>
    <row r="827" ht="15.75">
      <c r="AB827" s="86"/>
    </row>
    <row r="828" ht="15.75">
      <c r="AB828" s="86"/>
    </row>
    <row r="829" ht="15.75">
      <c r="AB829" s="86"/>
    </row>
    <row r="830" ht="15.75">
      <c r="AB830" s="86"/>
    </row>
    <row r="831" ht="15.75">
      <c r="AB831" s="86"/>
    </row>
    <row r="832" ht="15.75">
      <c r="AB832" s="86"/>
    </row>
    <row r="833" ht="15.75">
      <c r="AB833" s="86"/>
    </row>
    <row r="834" ht="15.75">
      <c r="AB834" s="86"/>
    </row>
    <row r="835" ht="15.75">
      <c r="AB835" s="86"/>
    </row>
    <row r="836" ht="15.75">
      <c r="AB836" s="86"/>
    </row>
    <row r="837" ht="15.75">
      <c r="AB837" s="86"/>
    </row>
    <row r="838" ht="15.75">
      <c r="AB838" s="86"/>
    </row>
    <row r="839" ht="15.75">
      <c r="AB839" s="86"/>
    </row>
    <row r="840" ht="15.75">
      <c r="AB840" s="86"/>
    </row>
    <row r="841" ht="15.75">
      <c r="AB841" s="86"/>
    </row>
    <row r="842" ht="15.75">
      <c r="AB842" s="86"/>
    </row>
    <row r="843" ht="15.75">
      <c r="AB843" s="86"/>
    </row>
    <row r="844" ht="15.75">
      <c r="AB844" s="86"/>
    </row>
    <row r="845" ht="15.75">
      <c r="AB845" s="86"/>
    </row>
    <row r="846" ht="15.75">
      <c r="AB846" s="86"/>
    </row>
    <row r="847" ht="15.75">
      <c r="AB847" s="86"/>
    </row>
    <row r="848" ht="15.75">
      <c r="AB848" s="86"/>
    </row>
    <row r="849" ht="15.75">
      <c r="AB849" s="86"/>
    </row>
    <row r="850" ht="15.75">
      <c r="AB850" s="86"/>
    </row>
    <row r="851" ht="15.75">
      <c r="AB851" s="86"/>
    </row>
    <row r="852" ht="15.75">
      <c r="AB852" s="86"/>
    </row>
    <row r="853" ht="15.75">
      <c r="AB853" s="86"/>
    </row>
    <row r="854" ht="15.75">
      <c r="AB854" s="86"/>
    </row>
    <row r="855" ht="15.75">
      <c r="AB855" s="86"/>
    </row>
    <row r="856" ht="15.75">
      <c r="AB856" s="86"/>
    </row>
    <row r="857" ht="15.75">
      <c r="AB857" s="86"/>
    </row>
    <row r="858" ht="15.75">
      <c r="AB858" s="86"/>
    </row>
    <row r="859" ht="15.75">
      <c r="AB859" s="86"/>
    </row>
    <row r="860" ht="15.75">
      <c r="AB860" s="86"/>
    </row>
    <row r="861" ht="15.75">
      <c r="AB861" s="86"/>
    </row>
    <row r="862" ht="15.75">
      <c r="AB862" s="86"/>
    </row>
    <row r="863" ht="15.75">
      <c r="AB863" s="86"/>
    </row>
    <row r="864" ht="15.75">
      <c r="AB864" s="86"/>
    </row>
    <row r="865" ht="15.75">
      <c r="AB865" s="86"/>
    </row>
    <row r="866" ht="15.75">
      <c r="AB866" s="86"/>
    </row>
    <row r="867" ht="15.75">
      <c r="AB867" s="86"/>
    </row>
    <row r="868" ht="15.75">
      <c r="AB868" s="86"/>
    </row>
    <row r="869" ht="15.75">
      <c r="AB869" s="86"/>
    </row>
    <row r="870" ht="15.75">
      <c r="AB870" s="86"/>
    </row>
    <row r="871" ht="15.75">
      <c r="AB871" s="86"/>
    </row>
    <row r="872" ht="15.75">
      <c r="AB872" s="86"/>
    </row>
    <row r="873" ht="15.75">
      <c r="AB873" s="86"/>
    </row>
    <row r="874" ht="15.75">
      <c r="AB874" s="86"/>
    </row>
    <row r="875" ht="15.75">
      <c r="AB875" s="86"/>
    </row>
    <row r="876" ht="15.75">
      <c r="AB876" s="86"/>
    </row>
    <row r="877" ht="15.75">
      <c r="AB877" s="86"/>
    </row>
    <row r="878" ht="15.75">
      <c r="AB878" s="86"/>
    </row>
    <row r="879" ht="15.75">
      <c r="AB879" s="86"/>
    </row>
    <row r="880" ht="15.75">
      <c r="AB880" s="86"/>
    </row>
    <row r="881" ht="15.75">
      <c r="AB881" s="86"/>
    </row>
    <row r="882" ht="15.75">
      <c r="AB882" s="86"/>
    </row>
    <row r="883" ht="15.75">
      <c r="AB883" s="86"/>
    </row>
    <row r="884" ht="15.75">
      <c r="AB884" s="86"/>
    </row>
    <row r="885" ht="15.75">
      <c r="AB885" s="86"/>
    </row>
    <row r="886" ht="15.75">
      <c r="AB886" s="86"/>
    </row>
    <row r="887" ht="15.75">
      <c r="AB887" s="86"/>
    </row>
    <row r="888" ht="15.75">
      <c r="AB888" s="86"/>
    </row>
    <row r="889" ht="15.75">
      <c r="AB889" s="86"/>
    </row>
    <row r="890" ht="15.75">
      <c r="AB890" s="86"/>
    </row>
    <row r="891" ht="15.75">
      <c r="AB891" s="86"/>
    </row>
    <row r="892" ht="15.75">
      <c r="AB892" s="86"/>
    </row>
    <row r="893" ht="15.75">
      <c r="AB893" s="86"/>
    </row>
    <row r="894" ht="15.75">
      <c r="AB894" s="86"/>
    </row>
    <row r="895" ht="15.75">
      <c r="AB895" s="86"/>
    </row>
    <row r="896" ht="15.75">
      <c r="AB896" s="86"/>
    </row>
    <row r="897" ht="15.75">
      <c r="AB897" s="86"/>
    </row>
    <row r="898" ht="15.75">
      <c r="AB898" s="86"/>
    </row>
    <row r="899" ht="15.75">
      <c r="AB899" s="86"/>
    </row>
    <row r="900" ht="15.75">
      <c r="AB900" s="86"/>
    </row>
    <row r="901" ht="15.75">
      <c r="AB901" s="86"/>
    </row>
    <row r="902" ht="15.75">
      <c r="AB902" s="86"/>
    </row>
    <row r="903" ht="15.75">
      <c r="AB903" s="86"/>
    </row>
    <row r="904" ht="15.75">
      <c r="AB904" s="86"/>
    </row>
    <row r="905" ht="15.75">
      <c r="AB905" s="86"/>
    </row>
    <row r="906" ht="15.75">
      <c r="AB906" s="86"/>
    </row>
    <row r="907" ht="15.75">
      <c r="AB907" s="86"/>
    </row>
    <row r="908" ht="15.75">
      <c r="AB908" s="86"/>
    </row>
    <row r="909" ht="15.75">
      <c r="AB909" s="86"/>
    </row>
    <row r="910" ht="15.75">
      <c r="AB910" s="86"/>
    </row>
    <row r="911" ht="15.75">
      <c r="AB911" s="86"/>
    </row>
    <row r="912" ht="15.75">
      <c r="AB912" s="86"/>
    </row>
    <row r="913" ht="15.75">
      <c r="AB913" s="86"/>
    </row>
    <row r="914" ht="15.75">
      <c r="AB914" s="86"/>
    </row>
    <row r="915" ht="15.75">
      <c r="AB915" s="86"/>
    </row>
    <row r="916" ht="15.75">
      <c r="AB916" s="86"/>
    </row>
    <row r="917" ht="15.75">
      <c r="AB917" s="86"/>
    </row>
    <row r="918" ht="15.75">
      <c r="AB918" s="86"/>
    </row>
    <row r="919" ht="15.75">
      <c r="AB919" s="86"/>
    </row>
    <row r="920" ht="15.75">
      <c r="AB920" s="86"/>
    </row>
    <row r="921" ht="15.75">
      <c r="AB921" s="86"/>
    </row>
    <row r="922" ht="15.75">
      <c r="AB922" s="86"/>
    </row>
    <row r="923" ht="15.75">
      <c r="AB923" s="86"/>
    </row>
    <row r="924" ht="15.75">
      <c r="AB924" s="86"/>
    </row>
    <row r="925" ht="15.75">
      <c r="AB925" s="86"/>
    </row>
    <row r="926" ht="15.75">
      <c r="AB926" s="86"/>
    </row>
    <row r="927" ht="15.75">
      <c r="AB927" s="86"/>
    </row>
    <row r="928" ht="15.75">
      <c r="AB928" s="86"/>
    </row>
    <row r="929" ht="15.75">
      <c r="AB929" s="86"/>
    </row>
    <row r="930" ht="15.75">
      <c r="AB930" s="86"/>
    </row>
    <row r="931" ht="15.75">
      <c r="AB931" s="86"/>
    </row>
    <row r="932" ht="15.75">
      <c r="AB932" s="86"/>
    </row>
    <row r="933" ht="15.75">
      <c r="AB933" s="86"/>
    </row>
    <row r="934" ht="15.75">
      <c r="AB934" s="86"/>
    </row>
    <row r="935" ht="15.75">
      <c r="AB935" s="86"/>
    </row>
    <row r="936" ht="15.75">
      <c r="AB936" s="86"/>
    </row>
    <row r="937" ht="15.75">
      <c r="AB937" s="86"/>
    </row>
    <row r="938" ht="15.75">
      <c r="AB938" s="86"/>
    </row>
    <row r="939" ht="15.75">
      <c r="AB939" s="86"/>
    </row>
    <row r="940" ht="15.75">
      <c r="AB940" s="86"/>
    </row>
    <row r="941" ht="15.75">
      <c r="AB941" s="86"/>
    </row>
    <row r="942" ht="15.75">
      <c r="AB942" s="86"/>
    </row>
    <row r="943" ht="15.75">
      <c r="AB943" s="86"/>
    </row>
    <row r="944" ht="15.75">
      <c r="AB944" s="86"/>
    </row>
    <row r="945" ht="15.75">
      <c r="AB945" s="86"/>
    </row>
    <row r="946" ht="15.75">
      <c r="AB946" s="86"/>
    </row>
    <row r="947" ht="15.75">
      <c r="AB947" s="86"/>
    </row>
    <row r="948" ht="15.75">
      <c r="AB948" s="86"/>
    </row>
    <row r="949" ht="15.75">
      <c r="AB949" s="86"/>
    </row>
    <row r="950" ht="15.75">
      <c r="AB950" s="86"/>
    </row>
    <row r="951" ht="15.75">
      <c r="AB951" s="86"/>
    </row>
    <row r="952" ht="15.75">
      <c r="AB952" s="86"/>
    </row>
    <row r="953" ht="15.75">
      <c r="AB953" s="86"/>
    </row>
    <row r="954" ht="15.75">
      <c r="AB954" s="86"/>
    </row>
    <row r="955" ht="15.75">
      <c r="AB955" s="86"/>
    </row>
    <row r="956" ht="15.75">
      <c r="AB956" s="86"/>
    </row>
    <row r="957" ht="15.75">
      <c r="AB957" s="86"/>
    </row>
    <row r="958" ht="15.75">
      <c r="AB958" s="86"/>
    </row>
    <row r="959" ht="15.75">
      <c r="AB959" s="86"/>
    </row>
    <row r="960" ht="15.75">
      <c r="AB960" s="86"/>
    </row>
    <row r="961" ht="15.75">
      <c r="AB961" s="86"/>
    </row>
    <row r="962" ht="15.75">
      <c r="AB962" s="86"/>
    </row>
    <row r="963" ht="15.75">
      <c r="AB963" s="86"/>
    </row>
    <row r="964" ht="15.75">
      <c r="AB964" s="86"/>
    </row>
    <row r="965" ht="15.75">
      <c r="AB965" s="86"/>
    </row>
    <row r="966" ht="15.75">
      <c r="AB966" s="86"/>
    </row>
    <row r="967" ht="15.75">
      <c r="AB967" s="86"/>
    </row>
    <row r="968" ht="15.75">
      <c r="AB968" s="86"/>
    </row>
    <row r="969" ht="15.75">
      <c r="AB969" s="86"/>
    </row>
    <row r="970" ht="15.75">
      <c r="AB970" s="86"/>
    </row>
    <row r="971" ht="15.75">
      <c r="AB971" s="86"/>
    </row>
    <row r="972" ht="15.75">
      <c r="AB972" s="86"/>
    </row>
    <row r="973" ht="15.75">
      <c r="AB973" s="86"/>
    </row>
    <row r="974" ht="15.75">
      <c r="AB974" s="86"/>
    </row>
    <row r="975" ht="15.75">
      <c r="AB975" s="86"/>
    </row>
    <row r="976" ht="15.75">
      <c r="AB976" s="86"/>
    </row>
    <row r="977" ht="15.75">
      <c r="AB977" s="86"/>
    </row>
    <row r="978" ht="15.75">
      <c r="AB978" s="86"/>
    </row>
    <row r="979" ht="15.75">
      <c r="AB979" s="86"/>
    </row>
    <row r="980" ht="15.75">
      <c r="AB980" s="86"/>
    </row>
    <row r="981" ht="15.75">
      <c r="AB981" s="86"/>
    </row>
    <row r="982" ht="15.75">
      <c r="AB982" s="86"/>
    </row>
    <row r="983" ht="15.75">
      <c r="AB983" s="86"/>
    </row>
    <row r="984" ht="15.75">
      <c r="AB984" s="86"/>
    </row>
    <row r="985" ht="15.75">
      <c r="AB985" s="86"/>
    </row>
    <row r="986" ht="15.75">
      <c r="AB986" s="86"/>
    </row>
    <row r="987" ht="15.75">
      <c r="AB987" s="86"/>
    </row>
    <row r="988" ht="15.75">
      <c r="AB988" s="86"/>
    </row>
    <row r="989" ht="15.75">
      <c r="AB989" s="86"/>
    </row>
    <row r="990" ht="15.75">
      <c r="AB990" s="86"/>
    </row>
    <row r="991" ht="15.75">
      <c r="AB991" s="86"/>
    </row>
    <row r="992" ht="15.75">
      <c r="AB992" s="86"/>
    </row>
    <row r="993" ht="15.75">
      <c r="AB993" s="86"/>
    </row>
    <row r="994" ht="15.75">
      <c r="AB994" s="86"/>
    </row>
    <row r="995" ht="15.75">
      <c r="AB995" s="86"/>
    </row>
    <row r="996" ht="15.75">
      <c r="AB996" s="86"/>
    </row>
    <row r="997" ht="15.75">
      <c r="AB997" s="86"/>
    </row>
    <row r="998" ht="15.75">
      <c r="AB998" s="86"/>
    </row>
    <row r="999" ht="15.75">
      <c r="AB999" s="86"/>
    </row>
  </sheetData>
  <sheetProtection/>
  <mergeCells count="7">
    <mergeCell ref="B1:AB1"/>
    <mergeCell ref="A2:A3"/>
    <mergeCell ref="B2:B3"/>
    <mergeCell ref="E2:J2"/>
    <mergeCell ref="K2:P2"/>
    <mergeCell ref="Q2:V2"/>
    <mergeCell ref="W2:AB2"/>
  </mergeCell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29.57421875" style="0" customWidth="1"/>
    <col min="3" max="3" width="28.7109375" style="0" customWidth="1"/>
    <col min="4" max="4" width="22.7109375" style="0" customWidth="1"/>
    <col min="5" max="5" width="14.421875" style="0" customWidth="1"/>
    <col min="6" max="6" width="21.28125" style="0" customWidth="1"/>
  </cols>
  <sheetData>
    <row r="1" spans="1:6" ht="15.75">
      <c r="A1" s="2"/>
      <c r="B1" s="95" t="s">
        <v>77</v>
      </c>
      <c r="C1" s="96"/>
      <c r="D1" s="96"/>
      <c r="E1" s="96"/>
      <c r="F1" s="96"/>
    </row>
    <row r="2" spans="1:6" ht="15.75">
      <c r="A2" s="61"/>
      <c r="B2" s="61" t="s">
        <v>2</v>
      </c>
      <c r="C2" s="61" t="s">
        <v>78</v>
      </c>
      <c r="D2" s="61" t="s">
        <v>79</v>
      </c>
      <c r="E2" s="61" t="s">
        <v>80</v>
      </c>
      <c r="F2" s="61" t="s">
        <v>81</v>
      </c>
    </row>
    <row r="3" spans="1:6" ht="15.75">
      <c r="A3" s="8">
        <v>1</v>
      </c>
      <c r="B3" s="40" t="s">
        <v>14</v>
      </c>
      <c r="C3" s="61">
        <v>748</v>
      </c>
      <c r="D3" s="61">
        <v>749</v>
      </c>
      <c r="E3" s="61">
        <v>5</v>
      </c>
      <c r="F3" s="61">
        <v>4</v>
      </c>
    </row>
    <row r="4" spans="1:6" ht="15.75">
      <c r="A4" s="8">
        <v>2</v>
      </c>
      <c r="B4" s="40" t="s">
        <v>15</v>
      </c>
      <c r="C4" s="61">
        <v>727</v>
      </c>
      <c r="D4" s="61">
        <v>737</v>
      </c>
      <c r="E4" s="61">
        <v>11</v>
      </c>
      <c r="F4" s="61">
        <v>1</v>
      </c>
    </row>
    <row r="5" spans="1:6" ht="15.75">
      <c r="A5" s="8">
        <v>3</v>
      </c>
      <c r="B5" s="40" t="s">
        <v>16</v>
      </c>
      <c r="C5" s="61">
        <v>683</v>
      </c>
      <c r="D5" s="61">
        <v>679</v>
      </c>
      <c r="E5" s="61">
        <v>13</v>
      </c>
      <c r="F5" s="61">
        <v>17</v>
      </c>
    </row>
    <row r="6" spans="1:6" ht="15.75">
      <c r="A6" s="8">
        <v>4</v>
      </c>
      <c r="B6" s="40" t="s">
        <v>17</v>
      </c>
      <c r="C6" s="61">
        <v>1028</v>
      </c>
      <c r="D6" s="61">
        <v>1024</v>
      </c>
      <c r="E6" s="61">
        <v>10</v>
      </c>
      <c r="F6" s="61">
        <v>14</v>
      </c>
    </row>
    <row r="7" spans="1:6" ht="15.75">
      <c r="A7" s="8">
        <v>5</v>
      </c>
      <c r="B7" s="40" t="s">
        <v>18</v>
      </c>
      <c r="C7" s="61">
        <v>1077</v>
      </c>
      <c r="D7" s="61">
        <v>1076</v>
      </c>
      <c r="E7" s="61">
        <v>2</v>
      </c>
      <c r="F7" s="61">
        <v>3</v>
      </c>
    </row>
    <row r="8" spans="1:6" ht="15.75">
      <c r="A8" s="8">
        <v>6</v>
      </c>
      <c r="B8" s="40" t="s">
        <v>19</v>
      </c>
      <c r="C8" s="61">
        <v>1163</v>
      </c>
      <c r="D8" s="61">
        <v>1170</v>
      </c>
      <c r="E8" s="61">
        <v>11</v>
      </c>
      <c r="F8" s="61">
        <v>4</v>
      </c>
    </row>
    <row r="9" spans="1:7" ht="15.75">
      <c r="A9" s="8">
        <v>8</v>
      </c>
      <c r="B9" s="40" t="s">
        <v>20</v>
      </c>
      <c r="C9" s="61">
        <v>353</v>
      </c>
      <c r="D9" s="61">
        <v>349</v>
      </c>
      <c r="E9" s="61">
        <v>1</v>
      </c>
      <c r="F9" s="61">
        <v>5</v>
      </c>
      <c r="G9" s="1" t="s">
        <v>82</v>
      </c>
    </row>
    <row r="10" spans="1:6" ht="15.75">
      <c r="A10" s="21"/>
      <c r="B10" s="40" t="s">
        <v>21</v>
      </c>
      <c r="C10" s="60">
        <f>SUM(C3:C9)</f>
        <v>5779</v>
      </c>
      <c r="D10" s="60">
        <f>SUM(D3:D9)</f>
        <v>5784</v>
      </c>
      <c r="E10" s="60">
        <f>SUM(E3:E9)</f>
        <v>53</v>
      </c>
      <c r="F10" s="60">
        <f>SUM(F3:F9)</f>
        <v>48</v>
      </c>
    </row>
    <row r="11" spans="1:6" ht="15.75">
      <c r="A11" s="8">
        <v>9</v>
      </c>
      <c r="B11" s="40" t="s">
        <v>22</v>
      </c>
      <c r="C11" s="61">
        <v>106</v>
      </c>
      <c r="D11" s="61">
        <v>102</v>
      </c>
      <c r="E11" s="61">
        <v>3</v>
      </c>
      <c r="F11" s="61">
        <v>7</v>
      </c>
    </row>
    <row r="12" spans="1:6" ht="15.75">
      <c r="A12" s="8">
        <v>10</v>
      </c>
      <c r="B12" s="40" t="s">
        <v>23</v>
      </c>
      <c r="C12" s="61">
        <v>129</v>
      </c>
      <c r="D12" s="61">
        <v>128</v>
      </c>
      <c r="E12" s="61">
        <v>0</v>
      </c>
      <c r="F12" s="61">
        <v>1</v>
      </c>
    </row>
    <row r="13" spans="1:6" ht="15.75">
      <c r="A13" s="8">
        <v>11</v>
      </c>
      <c r="B13" s="40" t="s">
        <v>24</v>
      </c>
      <c r="C13" s="61">
        <v>14</v>
      </c>
      <c r="D13" s="61">
        <v>14</v>
      </c>
      <c r="E13" s="61">
        <v>0</v>
      </c>
      <c r="F13" s="61">
        <v>1</v>
      </c>
    </row>
    <row r="14" spans="1:6" ht="15.75">
      <c r="A14" s="8">
        <v>12</v>
      </c>
      <c r="B14" s="40" t="s">
        <v>25</v>
      </c>
      <c r="C14" s="61">
        <v>27</v>
      </c>
      <c r="D14" s="61">
        <v>25</v>
      </c>
      <c r="E14" s="61">
        <v>1</v>
      </c>
      <c r="F14" s="61">
        <v>3</v>
      </c>
    </row>
    <row r="15" spans="1:6" ht="15.75">
      <c r="A15" s="8">
        <v>13</v>
      </c>
      <c r="B15" s="40" t="s">
        <v>29</v>
      </c>
      <c r="C15" s="61">
        <v>138</v>
      </c>
      <c r="D15" s="61">
        <v>138</v>
      </c>
      <c r="E15" s="61">
        <v>0</v>
      </c>
      <c r="F15" s="61">
        <v>0</v>
      </c>
    </row>
    <row r="16" spans="1:6" ht="15.75">
      <c r="A16" s="8">
        <v>14</v>
      </c>
      <c r="B16" s="40" t="s">
        <v>30</v>
      </c>
      <c r="C16" s="61">
        <v>64</v>
      </c>
      <c r="D16" s="61">
        <v>64</v>
      </c>
      <c r="E16" s="61">
        <v>0</v>
      </c>
      <c r="F16" s="61">
        <v>0</v>
      </c>
    </row>
    <row r="17" spans="1:6" ht="15.75">
      <c r="A17" s="8">
        <v>15</v>
      </c>
      <c r="B17" s="40" t="s">
        <v>31</v>
      </c>
      <c r="C17" s="61"/>
      <c r="D17" s="61"/>
      <c r="E17" s="61"/>
      <c r="F17" s="61"/>
    </row>
    <row r="18" spans="1:6" ht="15.75">
      <c r="A18" s="8">
        <v>16</v>
      </c>
      <c r="B18" s="40" t="s">
        <v>32</v>
      </c>
      <c r="C18" s="61">
        <v>81</v>
      </c>
      <c r="D18" s="61">
        <v>81</v>
      </c>
      <c r="E18" s="61">
        <v>1</v>
      </c>
      <c r="F18" s="61">
        <v>1</v>
      </c>
    </row>
    <row r="19" spans="1:6" ht="15.75">
      <c r="A19" s="8">
        <v>17</v>
      </c>
      <c r="B19" s="40" t="s">
        <v>33</v>
      </c>
      <c r="C19" s="61">
        <v>113</v>
      </c>
      <c r="D19" s="61">
        <v>114</v>
      </c>
      <c r="E19" s="61">
        <v>1</v>
      </c>
      <c r="F19" s="61">
        <v>0</v>
      </c>
    </row>
    <row r="20" spans="1:6" ht="15.75">
      <c r="A20" s="8">
        <v>18</v>
      </c>
      <c r="B20" s="40" t="s">
        <v>34</v>
      </c>
      <c r="C20" s="61">
        <v>82</v>
      </c>
      <c r="D20" s="61">
        <v>82</v>
      </c>
      <c r="E20" s="61">
        <v>0</v>
      </c>
      <c r="F20" s="61">
        <v>0</v>
      </c>
    </row>
    <row r="21" spans="1:6" ht="15.75">
      <c r="A21" s="8">
        <v>19</v>
      </c>
      <c r="B21" s="40" t="s">
        <v>35</v>
      </c>
      <c r="C21" s="61">
        <v>10</v>
      </c>
      <c r="D21" s="61">
        <v>10</v>
      </c>
      <c r="E21" s="61">
        <v>0</v>
      </c>
      <c r="F21" s="61">
        <v>0</v>
      </c>
    </row>
    <row r="22" spans="1:6" ht="15.75">
      <c r="A22" s="8">
        <v>20</v>
      </c>
      <c r="B22" s="40" t="s">
        <v>36</v>
      </c>
      <c r="C22" s="61">
        <v>93</v>
      </c>
      <c r="D22" s="61">
        <v>94</v>
      </c>
      <c r="E22" s="61">
        <v>4</v>
      </c>
      <c r="F22" s="61">
        <v>3</v>
      </c>
    </row>
    <row r="23" spans="1:6" ht="15.75">
      <c r="A23" s="8">
        <v>21</v>
      </c>
      <c r="B23" s="40" t="s">
        <v>38</v>
      </c>
      <c r="C23" s="61">
        <v>126</v>
      </c>
      <c r="D23" s="61">
        <v>126</v>
      </c>
      <c r="E23" s="61">
        <v>0</v>
      </c>
      <c r="F23" s="61">
        <v>0</v>
      </c>
    </row>
    <row r="24" spans="1:6" ht="15.75">
      <c r="A24" s="8">
        <v>22</v>
      </c>
      <c r="B24" s="40" t="s">
        <v>39</v>
      </c>
      <c r="C24" s="61">
        <v>111</v>
      </c>
      <c r="D24" s="61">
        <v>110</v>
      </c>
      <c r="E24" s="61">
        <v>2</v>
      </c>
      <c r="F24" s="61">
        <v>3</v>
      </c>
    </row>
    <row r="25" spans="1:6" ht="15.75">
      <c r="A25" s="8">
        <v>23</v>
      </c>
      <c r="B25" s="40" t="s">
        <v>40</v>
      </c>
      <c r="C25" s="61">
        <v>130</v>
      </c>
      <c r="D25" s="61">
        <v>130</v>
      </c>
      <c r="E25" s="61">
        <v>0</v>
      </c>
      <c r="F25" s="61">
        <v>0</v>
      </c>
    </row>
    <row r="26" spans="1:6" ht="15.75">
      <c r="A26" s="8">
        <v>24</v>
      </c>
      <c r="B26" s="57" t="s">
        <v>41</v>
      </c>
      <c r="C26" s="61">
        <v>92</v>
      </c>
      <c r="D26" s="61">
        <v>92</v>
      </c>
      <c r="E26" s="61">
        <v>1</v>
      </c>
      <c r="F26" s="61">
        <v>1</v>
      </c>
    </row>
    <row r="27" spans="1:6" ht="15.75">
      <c r="A27" s="8">
        <v>25</v>
      </c>
      <c r="B27" s="57" t="s">
        <v>42</v>
      </c>
      <c r="C27" s="61">
        <v>18</v>
      </c>
      <c r="D27" s="61">
        <v>19</v>
      </c>
      <c r="E27" s="61">
        <v>1</v>
      </c>
      <c r="F27" s="61">
        <v>0</v>
      </c>
    </row>
    <row r="28" spans="1:6" ht="15.75">
      <c r="A28" s="8">
        <v>26</v>
      </c>
      <c r="B28" s="57" t="s">
        <v>43</v>
      </c>
      <c r="C28" s="87">
        <v>13</v>
      </c>
      <c r="D28" s="87">
        <v>14</v>
      </c>
      <c r="E28" s="87">
        <v>1</v>
      </c>
      <c r="F28" s="87">
        <v>0</v>
      </c>
    </row>
    <row r="29" spans="1:6" ht="15.75">
      <c r="A29" s="8">
        <v>27</v>
      </c>
      <c r="B29" s="57" t="s">
        <v>44</v>
      </c>
      <c r="C29" s="87">
        <v>146</v>
      </c>
      <c r="D29" s="87">
        <v>145</v>
      </c>
      <c r="E29" s="87">
        <v>1</v>
      </c>
      <c r="F29" s="87">
        <v>2</v>
      </c>
    </row>
    <row r="30" spans="1:6" ht="15.75">
      <c r="A30" s="8">
        <v>28</v>
      </c>
      <c r="B30" s="57" t="s">
        <v>45</v>
      </c>
      <c r="C30" s="87">
        <v>89</v>
      </c>
      <c r="D30" s="87">
        <v>88</v>
      </c>
      <c r="E30" s="87">
        <v>1</v>
      </c>
      <c r="F30" s="87">
        <v>2</v>
      </c>
    </row>
    <row r="31" spans="1:6" ht="15.75">
      <c r="A31" s="60"/>
      <c r="B31" s="60"/>
      <c r="C31" s="60">
        <f>SUM(C11:C30)</f>
        <v>1582</v>
      </c>
      <c r="D31" s="60">
        <f>SUM(D11:G30)</f>
        <v>1617</v>
      </c>
      <c r="E31" s="60">
        <f>SUM(E11:H30)</f>
        <v>41</v>
      </c>
      <c r="F31" s="60">
        <f>SUM(F11:I30)</f>
        <v>24</v>
      </c>
    </row>
    <row r="32" spans="1:6" ht="15.75">
      <c r="A32" s="60"/>
      <c r="B32" s="61" t="s">
        <v>47</v>
      </c>
      <c r="C32" s="60">
        <f>C10+C31</f>
        <v>7361</v>
      </c>
      <c r="D32" s="60">
        <f>D10+D31</f>
        <v>7401</v>
      </c>
      <c r="E32" s="60">
        <f>E10+E31</f>
        <v>94</v>
      </c>
      <c r="F32" s="60">
        <f>F10+F31</f>
        <v>72</v>
      </c>
    </row>
  </sheetData>
  <sheetProtection/>
  <mergeCells count="1">
    <mergeCell ref="B1:F1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29.57421875" style="0" customWidth="1"/>
    <col min="3" max="3" width="28.7109375" style="0" customWidth="1"/>
    <col min="4" max="4" width="18.57421875" style="0" customWidth="1"/>
    <col min="5" max="5" width="14.421875" style="0" customWidth="1"/>
    <col min="6" max="6" width="21.28125" style="0" customWidth="1"/>
  </cols>
  <sheetData>
    <row r="1" spans="1:6" ht="15.75">
      <c r="A1" s="2"/>
      <c r="B1" s="95" t="s">
        <v>77</v>
      </c>
      <c r="C1" s="96"/>
      <c r="D1" s="96"/>
      <c r="E1" s="96"/>
      <c r="F1" s="96"/>
    </row>
    <row r="2" spans="1:7" ht="15.75">
      <c r="A2" s="61"/>
      <c r="B2" s="61" t="s">
        <v>2</v>
      </c>
      <c r="C2" s="61" t="s">
        <v>83</v>
      </c>
      <c r="D2" s="61" t="s">
        <v>84</v>
      </c>
      <c r="E2" s="61" t="s">
        <v>80</v>
      </c>
      <c r="F2" s="61" t="s">
        <v>81</v>
      </c>
      <c r="G2" s="1" t="s">
        <v>85</v>
      </c>
    </row>
    <row r="3" spans="1:7" ht="15.75">
      <c r="A3" s="8">
        <v>1</v>
      </c>
      <c r="B3" s="40" t="s">
        <v>14</v>
      </c>
      <c r="C3" s="61">
        <v>747</v>
      </c>
      <c r="D3" s="61">
        <v>749</v>
      </c>
      <c r="E3" s="61">
        <v>9</v>
      </c>
      <c r="F3" s="61">
        <v>7</v>
      </c>
      <c r="G3" s="88">
        <f>D3-'качество и успеваемость  за  го'!C4</f>
        <v>0</v>
      </c>
    </row>
    <row r="4" spans="1:7" ht="15.75">
      <c r="A4" s="8">
        <v>2</v>
      </c>
      <c r="B4" s="40" t="s">
        <v>15</v>
      </c>
      <c r="C4" s="61">
        <v>721</v>
      </c>
      <c r="D4" s="61">
        <v>737</v>
      </c>
      <c r="E4" s="61">
        <v>25</v>
      </c>
      <c r="F4" s="61">
        <v>9</v>
      </c>
      <c r="G4" s="88">
        <f>D4-'качество и успеваемость  за  го'!C5</f>
        <v>0</v>
      </c>
    </row>
    <row r="5" spans="1:7" ht="15.75">
      <c r="A5" s="8">
        <v>3</v>
      </c>
      <c r="B5" s="40" t="s">
        <v>16</v>
      </c>
      <c r="C5" s="61">
        <v>693</v>
      </c>
      <c r="D5" s="61">
        <v>679</v>
      </c>
      <c r="E5" s="61">
        <v>21</v>
      </c>
      <c r="F5" s="61">
        <v>35</v>
      </c>
      <c r="G5" s="88">
        <f>D5-'качество и успеваемость  за  го'!C6</f>
        <v>0</v>
      </c>
    </row>
    <row r="6" spans="1:7" ht="15.75">
      <c r="A6" s="8">
        <v>4</v>
      </c>
      <c r="B6" s="40" t="s">
        <v>17</v>
      </c>
      <c r="C6" s="61">
        <v>1146</v>
      </c>
      <c r="D6" s="61">
        <v>1138</v>
      </c>
      <c r="E6" s="61">
        <v>19</v>
      </c>
      <c r="F6" s="61">
        <v>27</v>
      </c>
      <c r="G6" s="88">
        <f>D6-'качество и успеваемость  за  го'!C7</f>
        <v>0</v>
      </c>
    </row>
    <row r="7" spans="1:7" ht="15.75">
      <c r="A7" s="8">
        <v>5</v>
      </c>
      <c r="B7" s="40" t="s">
        <v>18</v>
      </c>
      <c r="C7" s="61">
        <v>1085</v>
      </c>
      <c r="D7" s="61">
        <v>1076</v>
      </c>
      <c r="E7" s="61">
        <v>2</v>
      </c>
      <c r="F7" s="61">
        <v>11</v>
      </c>
      <c r="G7" s="88">
        <f>D7-'качество и успеваемость  за  го'!C8</f>
        <v>0</v>
      </c>
    </row>
    <row r="8" spans="1:7" ht="15.75">
      <c r="A8" s="8">
        <v>6</v>
      </c>
      <c r="B8" s="40" t="s">
        <v>19</v>
      </c>
      <c r="C8" s="61">
        <v>1169</v>
      </c>
      <c r="D8" s="61">
        <v>1170</v>
      </c>
      <c r="E8" s="61">
        <v>15</v>
      </c>
      <c r="F8" s="61">
        <v>14</v>
      </c>
      <c r="G8" s="88">
        <f>D8-'качество и успеваемость  за  го'!C9</f>
        <v>0</v>
      </c>
    </row>
    <row r="9" spans="1:7" ht="15.75">
      <c r="A9" s="8">
        <v>8</v>
      </c>
      <c r="B9" s="40" t="s">
        <v>20</v>
      </c>
      <c r="C9" s="61">
        <v>354</v>
      </c>
      <c r="D9" s="61">
        <v>349</v>
      </c>
      <c r="E9" s="61">
        <v>6</v>
      </c>
      <c r="F9" s="61">
        <v>11</v>
      </c>
      <c r="G9" s="88">
        <f>D9-'качество и успеваемость  за  го'!C10</f>
        <v>0</v>
      </c>
    </row>
    <row r="10" spans="1:7" ht="15.75">
      <c r="A10" s="21"/>
      <c r="B10" s="40" t="s">
        <v>21</v>
      </c>
      <c r="C10" s="60">
        <f>SUM(C3:C9)</f>
        <v>5915</v>
      </c>
      <c r="D10" s="61">
        <v>5898</v>
      </c>
      <c r="E10" s="60">
        <f>SUM(E3:E9)</f>
        <v>97</v>
      </c>
      <c r="F10" s="60">
        <f>SUM(F3:F9)</f>
        <v>114</v>
      </c>
      <c r="G10" s="88">
        <f>D10-'качество и успеваемость  за  го'!C11</f>
        <v>0</v>
      </c>
    </row>
    <row r="11" spans="1:7" ht="15.75">
      <c r="A11" s="8">
        <v>9</v>
      </c>
      <c r="B11" s="40" t="s">
        <v>22</v>
      </c>
      <c r="C11" s="61">
        <v>101</v>
      </c>
      <c r="D11" s="61">
        <v>102</v>
      </c>
      <c r="E11" s="61">
        <v>8</v>
      </c>
      <c r="F11" s="61">
        <v>7</v>
      </c>
      <c r="G11" s="88">
        <f>D11-'качество и успеваемость  за  го'!C12</f>
        <v>0</v>
      </c>
    </row>
    <row r="12" spans="1:7" ht="15.75">
      <c r="A12" s="8">
        <v>10</v>
      </c>
      <c r="B12" s="40" t="s">
        <v>23</v>
      </c>
      <c r="C12" s="61">
        <v>129</v>
      </c>
      <c r="D12" s="61">
        <v>128</v>
      </c>
      <c r="E12" s="61">
        <v>0</v>
      </c>
      <c r="F12" s="61">
        <v>1</v>
      </c>
      <c r="G12" s="88">
        <f>D12-'качество и успеваемость  за  го'!C13</f>
        <v>0</v>
      </c>
    </row>
    <row r="13" spans="1:7" ht="15.75">
      <c r="A13" s="8">
        <v>11</v>
      </c>
      <c r="B13" s="40" t="s">
        <v>24</v>
      </c>
      <c r="C13" s="61">
        <v>14</v>
      </c>
      <c r="D13" s="61">
        <v>14</v>
      </c>
      <c r="E13" s="61">
        <v>0</v>
      </c>
      <c r="F13" s="61">
        <v>0</v>
      </c>
      <c r="G13" s="88">
        <f>D13-'качество и успеваемость  за  го'!C14</f>
        <v>0</v>
      </c>
    </row>
    <row r="14" spans="1:7" ht="15.75">
      <c r="A14" s="8">
        <v>12</v>
      </c>
      <c r="B14" s="40" t="s">
        <v>25</v>
      </c>
      <c r="C14" s="61">
        <v>27</v>
      </c>
      <c r="D14" s="61">
        <v>25</v>
      </c>
      <c r="E14" s="61">
        <v>1</v>
      </c>
      <c r="F14" s="61">
        <v>3</v>
      </c>
      <c r="G14" s="88">
        <f>D14-'качество и успеваемость  за  го'!C15</f>
        <v>0</v>
      </c>
    </row>
    <row r="15" spans="1:7" ht="15.75">
      <c r="A15" s="8">
        <v>13</v>
      </c>
      <c r="B15" s="40" t="s">
        <v>29</v>
      </c>
      <c r="C15" s="61">
        <v>138</v>
      </c>
      <c r="D15" s="61">
        <v>138</v>
      </c>
      <c r="E15" s="61">
        <v>0</v>
      </c>
      <c r="F15" s="61">
        <v>0</v>
      </c>
      <c r="G15" s="88">
        <f>D15-'качество и успеваемость  за  го'!C16</f>
        <v>0</v>
      </c>
    </row>
    <row r="16" spans="1:7" ht="15.75">
      <c r="A16" s="8">
        <v>14</v>
      </c>
      <c r="B16" s="40" t="s">
        <v>30</v>
      </c>
      <c r="C16" s="61">
        <v>55</v>
      </c>
      <c r="D16" s="61">
        <v>55</v>
      </c>
      <c r="E16" s="61">
        <v>0</v>
      </c>
      <c r="F16" s="61">
        <v>0</v>
      </c>
      <c r="G16" s="88">
        <f>D16-'качество и успеваемость  за  го'!C17</f>
        <v>0</v>
      </c>
    </row>
    <row r="17" spans="1:7" ht="15.75">
      <c r="A17" s="8">
        <v>15</v>
      </c>
      <c r="B17" s="40" t="s">
        <v>31</v>
      </c>
      <c r="C17" s="61">
        <v>9</v>
      </c>
      <c r="D17" s="61">
        <v>9</v>
      </c>
      <c r="E17" s="61">
        <v>0</v>
      </c>
      <c r="F17" s="61">
        <v>0</v>
      </c>
      <c r="G17" s="88">
        <f>D17-'качество и успеваемость  за  го'!C18</f>
        <v>0</v>
      </c>
    </row>
    <row r="18" spans="1:7" ht="15.75">
      <c r="A18" s="8">
        <v>16</v>
      </c>
      <c r="B18" s="40" t="s">
        <v>32</v>
      </c>
      <c r="C18" s="61">
        <v>79</v>
      </c>
      <c r="D18" s="61">
        <v>81</v>
      </c>
      <c r="E18" s="61">
        <v>5</v>
      </c>
      <c r="F18" s="61">
        <v>3</v>
      </c>
      <c r="G18" s="88">
        <f>D18-'качество и успеваемость  за  го'!C19</f>
        <v>0</v>
      </c>
    </row>
    <row r="19" spans="1:7" ht="15.75">
      <c r="A19" s="8">
        <v>17</v>
      </c>
      <c r="B19" s="40" t="s">
        <v>33</v>
      </c>
      <c r="C19" s="61">
        <v>116</v>
      </c>
      <c r="D19" s="61">
        <v>114</v>
      </c>
      <c r="E19" s="61">
        <v>3</v>
      </c>
      <c r="F19" s="61">
        <v>5</v>
      </c>
      <c r="G19" s="88">
        <f>D19-'качество и успеваемость  за  го'!C20</f>
        <v>0</v>
      </c>
    </row>
    <row r="20" spans="1:7" ht="15.75">
      <c r="A20" s="8">
        <v>18</v>
      </c>
      <c r="B20" s="40" t="s">
        <v>34</v>
      </c>
      <c r="C20" s="61">
        <v>81</v>
      </c>
      <c r="D20" s="61">
        <v>82</v>
      </c>
      <c r="E20" s="61">
        <v>1</v>
      </c>
      <c r="F20" s="61">
        <v>0</v>
      </c>
      <c r="G20" s="88">
        <f>D20-'качество и успеваемость  за  го'!C21</f>
        <v>0</v>
      </c>
    </row>
    <row r="21" spans="1:7" ht="15.75">
      <c r="A21" s="8">
        <v>19</v>
      </c>
      <c r="B21" s="40" t="s">
        <v>35</v>
      </c>
      <c r="C21" s="61">
        <v>10</v>
      </c>
      <c r="D21" s="61">
        <v>10</v>
      </c>
      <c r="E21" s="61">
        <v>0</v>
      </c>
      <c r="F21" s="61">
        <v>0</v>
      </c>
      <c r="G21" s="88">
        <f>D21-'качество и успеваемость  за  го'!C22</f>
        <v>0</v>
      </c>
    </row>
    <row r="22" spans="1:7" ht="15.75">
      <c r="A22" s="8">
        <v>20</v>
      </c>
      <c r="B22" s="40" t="s">
        <v>36</v>
      </c>
      <c r="C22" s="61">
        <v>95</v>
      </c>
      <c r="D22" s="61">
        <v>94</v>
      </c>
      <c r="E22" s="61">
        <v>7</v>
      </c>
      <c r="F22" s="61">
        <v>6</v>
      </c>
      <c r="G22" s="88">
        <f>D22-'качество и успеваемость  за  го'!C23</f>
        <v>0</v>
      </c>
    </row>
    <row r="23" spans="1:7" ht="15.75">
      <c r="A23" s="8">
        <v>21</v>
      </c>
      <c r="B23" s="40" t="s">
        <v>38</v>
      </c>
      <c r="C23" s="61">
        <v>124</v>
      </c>
      <c r="D23" s="61">
        <v>126</v>
      </c>
      <c r="E23" s="61">
        <v>3</v>
      </c>
      <c r="F23" s="61">
        <v>1</v>
      </c>
      <c r="G23" s="88">
        <f>D23-'качество и успеваемость  за  го'!C24</f>
        <v>0</v>
      </c>
    </row>
    <row r="24" spans="1:7" ht="15.75">
      <c r="A24" s="8">
        <v>22</v>
      </c>
      <c r="B24" s="40" t="s">
        <v>39</v>
      </c>
      <c r="C24" s="61">
        <v>111</v>
      </c>
      <c r="D24" s="61">
        <v>110</v>
      </c>
      <c r="E24" s="61">
        <v>2</v>
      </c>
      <c r="F24" s="61">
        <v>3</v>
      </c>
      <c r="G24" s="88">
        <f>D24-'качество и успеваемость  за  го'!C25</f>
        <v>0</v>
      </c>
    </row>
    <row r="25" spans="1:7" ht="15.75">
      <c r="A25" s="8">
        <v>23</v>
      </c>
      <c r="B25" s="40" t="s">
        <v>40</v>
      </c>
      <c r="C25" s="61">
        <v>132</v>
      </c>
      <c r="D25" s="61">
        <v>130</v>
      </c>
      <c r="E25" s="61">
        <v>2</v>
      </c>
      <c r="F25" s="61">
        <v>4</v>
      </c>
      <c r="G25" s="88">
        <f>D25-'качество и успеваемость  за  го'!C26</f>
        <v>0</v>
      </c>
    </row>
    <row r="26" spans="1:7" ht="15.75">
      <c r="A26" s="8">
        <v>24</v>
      </c>
      <c r="B26" s="57" t="s">
        <v>41</v>
      </c>
      <c r="C26" s="61">
        <v>92</v>
      </c>
      <c r="D26" s="61">
        <v>92</v>
      </c>
      <c r="E26" s="61">
        <v>4</v>
      </c>
      <c r="F26" s="61">
        <v>4</v>
      </c>
      <c r="G26" s="88">
        <f>D26-'качество и успеваемость  за  го'!C27</f>
        <v>0</v>
      </c>
    </row>
    <row r="27" spans="1:7" ht="15.75">
      <c r="A27" s="8">
        <v>25</v>
      </c>
      <c r="B27" s="57" t="s">
        <v>42</v>
      </c>
      <c r="C27" s="61">
        <v>18</v>
      </c>
      <c r="D27" s="61">
        <v>19</v>
      </c>
      <c r="E27" s="61">
        <v>1</v>
      </c>
      <c r="F27" s="61">
        <v>0</v>
      </c>
      <c r="G27" s="88">
        <f>D27-'качество и успеваемость  за  го'!C28</f>
        <v>0</v>
      </c>
    </row>
    <row r="28" spans="1:7" ht="15.75">
      <c r="A28" s="8">
        <v>26</v>
      </c>
      <c r="B28" s="57" t="s">
        <v>43</v>
      </c>
      <c r="C28" s="87">
        <v>14</v>
      </c>
      <c r="D28" s="87">
        <v>14</v>
      </c>
      <c r="E28" s="87">
        <v>1</v>
      </c>
      <c r="F28" s="87">
        <v>1</v>
      </c>
      <c r="G28" s="88">
        <f>D28-'качество и успеваемость  за  го'!C29</f>
        <v>0</v>
      </c>
    </row>
    <row r="29" spans="1:7" ht="15.75">
      <c r="A29" s="8">
        <v>27</v>
      </c>
      <c r="B29" s="57" t="s">
        <v>44</v>
      </c>
      <c r="C29" s="87">
        <v>146</v>
      </c>
      <c r="D29" s="87">
        <v>145</v>
      </c>
      <c r="E29" s="87">
        <v>1</v>
      </c>
      <c r="F29" s="87">
        <v>2</v>
      </c>
      <c r="G29" s="88">
        <f>D29-'качество и успеваемость  за  го'!C30</f>
        <v>0</v>
      </c>
    </row>
    <row r="30" spans="1:7" ht="15.75">
      <c r="A30" s="8">
        <v>28</v>
      </c>
      <c r="B30" s="57" t="s">
        <v>45</v>
      </c>
      <c r="C30" s="87">
        <v>89</v>
      </c>
      <c r="D30" s="87">
        <v>88</v>
      </c>
      <c r="E30" s="87">
        <v>1</v>
      </c>
      <c r="F30" s="87">
        <v>2</v>
      </c>
      <c r="G30" s="88">
        <f>D30-'качество и успеваемость  за  го'!C31</f>
        <v>0</v>
      </c>
    </row>
    <row r="31" spans="1:7" ht="15.75">
      <c r="A31" s="60"/>
      <c r="B31" s="60"/>
      <c r="C31" s="60">
        <f>C11+C12+C13+C14+C15+C16+C17+C18+C19+C20+C21+C22+C23+C24+C25+C26+C27+C28+C29+C30</f>
        <v>1580</v>
      </c>
      <c r="D31" s="60">
        <f>SUM(D11:D30)</f>
        <v>1576</v>
      </c>
      <c r="E31" s="60">
        <f>SUM(E11:H30)</f>
        <v>82</v>
      </c>
      <c r="F31" s="60">
        <f>SUM(F11:I30)</f>
        <v>42</v>
      </c>
      <c r="G31" s="88">
        <f>D31-'качество и успеваемость  за  го'!C32</f>
        <v>0</v>
      </c>
    </row>
    <row r="32" spans="1:7" ht="15.75">
      <c r="A32" s="60"/>
      <c r="B32" s="61" t="s">
        <v>47</v>
      </c>
      <c r="C32" s="60">
        <f>C10+C31</f>
        <v>7495</v>
      </c>
      <c r="D32" s="60">
        <f>D10+D31</f>
        <v>7474</v>
      </c>
      <c r="E32" s="60">
        <f>E10+E31</f>
        <v>179</v>
      </c>
      <c r="F32" s="60">
        <f>F10+F31</f>
        <v>156</v>
      </c>
      <c r="G32" s="88">
        <f>D32-'качество и успеваемость  за  го'!C33</f>
        <v>0</v>
      </c>
    </row>
  </sheetData>
  <sheetProtection/>
  <mergeCells count="1">
    <mergeCell ref="B1:F1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28125" style="0" customWidth="1"/>
    <col min="2" max="2" width="30.57421875" style="0" customWidth="1"/>
    <col min="3" max="6" width="14.421875" style="0" customWidth="1"/>
    <col min="7" max="7" width="8.421875" style="0" customWidth="1"/>
    <col min="8" max="8" width="7.7109375" style="0" customWidth="1"/>
    <col min="9" max="9" width="6.8515625" style="0" customWidth="1"/>
    <col min="10" max="10" width="8.140625" style="0" customWidth="1"/>
    <col min="11" max="11" width="9.57421875" style="0" customWidth="1"/>
    <col min="12" max="12" width="14.421875" style="0" customWidth="1"/>
    <col min="13" max="13" width="10.00390625" style="0" customWidth="1"/>
    <col min="14" max="21" width="14.421875" style="0" customWidth="1"/>
    <col min="22" max="22" width="12.57421875" style="0" customWidth="1"/>
    <col min="23" max="23" width="14.421875" style="0" customWidth="1"/>
    <col min="24" max="24" width="7.57421875" style="0" customWidth="1"/>
    <col min="25" max="26" width="23.8515625" style="0" customWidth="1"/>
  </cols>
  <sheetData>
    <row r="1" spans="1:26" ht="15.75" customHeight="1">
      <c r="A1" s="103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89"/>
      <c r="Z1" s="89"/>
    </row>
    <row r="2" spans="1:26" ht="15.75" customHeight="1">
      <c r="A2" s="103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3" t="s">
        <v>87</v>
      </c>
      <c r="O2" s="100"/>
      <c r="P2" s="100"/>
      <c r="Q2" s="100"/>
      <c r="R2" s="100"/>
      <c r="S2" s="100"/>
      <c r="T2" s="100"/>
      <c r="U2" s="100"/>
      <c r="V2" s="100"/>
      <c r="W2" s="100"/>
      <c r="X2" s="101"/>
      <c r="Y2" s="35"/>
      <c r="Z2" s="35"/>
    </row>
    <row r="3" spans="1:26" ht="15.75">
      <c r="A3" s="104" t="s">
        <v>2</v>
      </c>
      <c r="B3" s="101"/>
      <c r="C3" s="36" t="s">
        <v>56</v>
      </c>
      <c r="D3" s="36" t="s">
        <v>57</v>
      </c>
      <c r="E3" s="36" t="s">
        <v>58</v>
      </c>
      <c r="F3" s="36" t="s">
        <v>59</v>
      </c>
      <c r="G3" s="36" t="s">
        <v>60</v>
      </c>
      <c r="H3" s="36" t="s">
        <v>61</v>
      </c>
      <c r="I3" s="36" t="s">
        <v>62</v>
      </c>
      <c r="J3" s="36" t="s">
        <v>63</v>
      </c>
      <c r="K3" s="36" t="s">
        <v>64</v>
      </c>
      <c r="L3" s="36" t="s">
        <v>65</v>
      </c>
      <c r="M3" s="36" t="s">
        <v>66</v>
      </c>
      <c r="N3" s="37" t="s">
        <v>56</v>
      </c>
      <c r="O3" s="37" t="s">
        <v>57</v>
      </c>
      <c r="P3" s="37" t="s">
        <v>58</v>
      </c>
      <c r="Q3" s="37" t="s">
        <v>59</v>
      </c>
      <c r="R3" s="37" t="s">
        <v>60</v>
      </c>
      <c r="S3" s="37" t="s">
        <v>61</v>
      </c>
      <c r="T3" s="37" t="s">
        <v>62</v>
      </c>
      <c r="U3" s="37" t="s">
        <v>63</v>
      </c>
      <c r="V3" s="37" t="s">
        <v>64</v>
      </c>
      <c r="W3" s="37" t="s">
        <v>65</v>
      </c>
      <c r="X3" s="38" t="s">
        <v>66</v>
      </c>
      <c r="Y3" s="90" t="s">
        <v>88</v>
      </c>
      <c r="Z3" s="90" t="s">
        <v>89</v>
      </c>
    </row>
    <row r="4" spans="1:26" ht="15.75">
      <c r="A4" s="8">
        <v>1</v>
      </c>
      <c r="B4" s="40" t="s">
        <v>14</v>
      </c>
      <c r="C4" s="41">
        <v>243</v>
      </c>
      <c r="D4" s="41">
        <v>30</v>
      </c>
      <c r="E4" s="41">
        <v>123</v>
      </c>
      <c r="F4" s="41">
        <v>3</v>
      </c>
      <c r="G4" s="41">
        <v>92</v>
      </c>
      <c r="H4" s="41">
        <v>5</v>
      </c>
      <c r="I4" s="41">
        <v>0</v>
      </c>
      <c r="J4" s="41">
        <v>0</v>
      </c>
      <c r="K4" s="41">
        <v>0</v>
      </c>
      <c r="L4" s="42">
        <f aca="true" t="shared" si="0" ref="L4:L11">(D4+E4)/C4*100</f>
        <v>62.96296296296296</v>
      </c>
      <c r="M4" s="41">
        <f aca="true" t="shared" si="1" ref="M4:M33">(C4-I4)*100/C4</f>
        <v>100</v>
      </c>
      <c r="N4" s="43">
        <v>354</v>
      </c>
      <c r="O4" s="43">
        <v>30</v>
      </c>
      <c r="P4" s="43">
        <v>135</v>
      </c>
      <c r="Q4" s="43">
        <v>3</v>
      </c>
      <c r="R4" s="43">
        <v>190</v>
      </c>
      <c r="S4" s="43">
        <v>19</v>
      </c>
      <c r="T4" s="43">
        <v>0</v>
      </c>
      <c r="U4" s="43">
        <v>0</v>
      </c>
      <c r="V4" s="43">
        <v>0</v>
      </c>
      <c r="W4" s="42">
        <f aca="true" t="shared" si="2" ref="W4:W11">(O4+P4)/N4*100</f>
        <v>46.61016949152542</v>
      </c>
      <c r="X4" s="43">
        <f aca="true" t="shared" si="3" ref="X4:X11">(N4-T4)*100/N4</f>
        <v>100</v>
      </c>
      <c r="Y4" s="91" t="str">
        <f>IF(W4='качество и успеваемость  за  го'!O4,"верно","ошибка")</f>
        <v>верно</v>
      </c>
      <c r="Z4" s="91" t="str">
        <f>IF(L4='качество и успеваемость  за  го'!I4,"верно","ошибка")</f>
        <v>верно</v>
      </c>
    </row>
    <row r="5" spans="1:26" ht="15.75">
      <c r="A5" s="8">
        <v>2</v>
      </c>
      <c r="B5" s="40" t="s">
        <v>15</v>
      </c>
      <c r="C5" s="41">
        <v>253</v>
      </c>
      <c r="D5" s="46">
        <v>27</v>
      </c>
      <c r="E5" s="46">
        <v>125</v>
      </c>
      <c r="F5" s="46">
        <v>2</v>
      </c>
      <c r="G5" s="46">
        <v>101</v>
      </c>
      <c r="H5" s="46">
        <v>8</v>
      </c>
      <c r="I5" s="46">
        <v>0</v>
      </c>
      <c r="J5" s="46">
        <v>0</v>
      </c>
      <c r="K5" s="46">
        <v>0</v>
      </c>
      <c r="L5" s="42">
        <f t="shared" si="0"/>
        <v>60.079051383399204</v>
      </c>
      <c r="M5" s="41">
        <f t="shared" si="1"/>
        <v>100</v>
      </c>
      <c r="N5" s="43">
        <v>354</v>
      </c>
      <c r="O5" s="46">
        <v>14</v>
      </c>
      <c r="P5" s="46">
        <v>98</v>
      </c>
      <c r="Q5" s="46">
        <v>2</v>
      </c>
      <c r="R5" s="46">
        <v>242</v>
      </c>
      <c r="S5" s="46">
        <v>9</v>
      </c>
      <c r="T5" s="46">
        <v>0</v>
      </c>
      <c r="U5" s="46">
        <v>0</v>
      </c>
      <c r="V5" s="46">
        <v>0</v>
      </c>
      <c r="W5" s="42">
        <f t="shared" si="2"/>
        <v>31.63841807909605</v>
      </c>
      <c r="X5" s="43">
        <f t="shared" si="3"/>
        <v>100</v>
      </c>
      <c r="Y5" s="91" t="str">
        <f>IF(W5='качество и успеваемость  за  го'!O5,"верно","ошибка")</f>
        <v>верно</v>
      </c>
      <c r="Z5" s="91" t="str">
        <f>IF(L5='качество и успеваемость  за  го'!I5,"верно","ошибка")</f>
        <v>верно</v>
      </c>
    </row>
    <row r="6" spans="1:26" ht="15.75">
      <c r="A6" s="8">
        <v>3</v>
      </c>
      <c r="B6" s="40" t="s">
        <v>16</v>
      </c>
      <c r="C6" s="41">
        <v>199</v>
      </c>
      <c r="D6" s="46">
        <v>33</v>
      </c>
      <c r="E6" s="46">
        <v>111</v>
      </c>
      <c r="F6" s="46">
        <v>78</v>
      </c>
      <c r="G6" s="46">
        <v>53</v>
      </c>
      <c r="H6" s="46">
        <v>37</v>
      </c>
      <c r="I6" s="46">
        <v>1</v>
      </c>
      <c r="J6" s="46">
        <v>1</v>
      </c>
      <c r="K6" s="46">
        <v>0</v>
      </c>
      <c r="L6" s="42">
        <f t="shared" si="0"/>
        <v>72.36180904522614</v>
      </c>
      <c r="M6" s="42">
        <f t="shared" si="1"/>
        <v>99.49748743718592</v>
      </c>
      <c r="N6" s="43">
        <v>353</v>
      </c>
      <c r="O6" s="46">
        <v>17</v>
      </c>
      <c r="P6" s="46">
        <v>75</v>
      </c>
      <c r="Q6" s="46">
        <v>73</v>
      </c>
      <c r="R6" s="46">
        <v>249</v>
      </c>
      <c r="S6" s="46">
        <v>222</v>
      </c>
      <c r="T6" s="46">
        <v>11</v>
      </c>
      <c r="U6" s="46">
        <v>1</v>
      </c>
      <c r="V6" s="46">
        <v>0</v>
      </c>
      <c r="W6" s="42">
        <f t="shared" si="2"/>
        <v>26.062322946175637</v>
      </c>
      <c r="X6" s="92">
        <f t="shared" si="3"/>
        <v>96.88385269121812</v>
      </c>
      <c r="Y6" s="91" t="str">
        <f>IF(W6='качество и успеваемость  за  го'!O6,"верно","ошибка")</f>
        <v>верно</v>
      </c>
      <c r="Z6" s="91" t="str">
        <f>IF(L6='качество и успеваемость  за  го'!I6,"верно","ошибка")</f>
        <v>верно</v>
      </c>
    </row>
    <row r="7" spans="1:26" ht="15.75">
      <c r="A7" s="8">
        <v>4</v>
      </c>
      <c r="B7" s="40" t="s">
        <v>17</v>
      </c>
      <c r="C7" s="41">
        <f>D7+E7+G7+I7</f>
        <v>360</v>
      </c>
      <c r="D7" s="46">
        <v>66</v>
      </c>
      <c r="E7" s="46">
        <v>198</v>
      </c>
      <c r="F7" s="46">
        <v>139</v>
      </c>
      <c r="G7" s="46">
        <v>96</v>
      </c>
      <c r="H7" s="46">
        <v>79</v>
      </c>
      <c r="I7" s="46">
        <v>0</v>
      </c>
      <c r="J7" s="46">
        <v>0</v>
      </c>
      <c r="K7" s="46">
        <v>0</v>
      </c>
      <c r="L7" s="42">
        <f t="shared" si="0"/>
        <v>73.33333333333333</v>
      </c>
      <c r="M7" s="41">
        <f t="shared" si="1"/>
        <v>100</v>
      </c>
      <c r="N7" s="43">
        <f>O7+P7+R7+T7</f>
        <v>572</v>
      </c>
      <c r="O7" s="46">
        <v>59</v>
      </c>
      <c r="P7" s="46">
        <v>254</v>
      </c>
      <c r="Q7" s="46">
        <v>247</v>
      </c>
      <c r="R7" s="46">
        <v>259</v>
      </c>
      <c r="S7" s="46">
        <v>240</v>
      </c>
      <c r="T7" s="46">
        <v>0</v>
      </c>
      <c r="U7" s="46">
        <v>0</v>
      </c>
      <c r="V7" s="46">
        <v>0</v>
      </c>
      <c r="W7" s="42">
        <f t="shared" si="2"/>
        <v>54.72027972027972</v>
      </c>
      <c r="X7" s="43">
        <f t="shared" si="3"/>
        <v>100</v>
      </c>
      <c r="Y7" s="91" t="str">
        <f>IF(W7='качество и успеваемость  за  го'!O7,"верно","ошибка")</f>
        <v>верно</v>
      </c>
      <c r="Z7" s="91" t="str">
        <f>IF(L7='качество и успеваемость  за  го'!I7,"верно","ошибка")</f>
        <v>верно</v>
      </c>
    </row>
    <row r="8" spans="1:26" ht="15.75">
      <c r="A8" s="8">
        <v>5</v>
      </c>
      <c r="B8" s="40" t="s">
        <v>18</v>
      </c>
      <c r="C8" s="41">
        <f>D8+E8+G8+I8</f>
        <v>353</v>
      </c>
      <c r="D8" s="46">
        <v>98</v>
      </c>
      <c r="E8" s="46">
        <v>177</v>
      </c>
      <c r="F8" s="46">
        <v>142</v>
      </c>
      <c r="G8" s="46">
        <v>78</v>
      </c>
      <c r="H8" s="46">
        <v>41</v>
      </c>
      <c r="I8" s="46">
        <v>0</v>
      </c>
      <c r="J8" s="46">
        <v>0</v>
      </c>
      <c r="K8" s="46">
        <v>0</v>
      </c>
      <c r="L8" s="42">
        <f t="shared" si="0"/>
        <v>77.90368271954674</v>
      </c>
      <c r="M8" s="41">
        <f t="shared" si="1"/>
        <v>100</v>
      </c>
      <c r="N8" s="43">
        <f>O8+P8+R8+T8</f>
        <v>527</v>
      </c>
      <c r="O8" s="46">
        <v>100</v>
      </c>
      <c r="P8" s="46">
        <v>220</v>
      </c>
      <c r="Q8" s="46">
        <v>188</v>
      </c>
      <c r="R8" s="46">
        <v>207</v>
      </c>
      <c r="S8" s="46">
        <v>34</v>
      </c>
      <c r="T8" s="46">
        <v>0</v>
      </c>
      <c r="U8" s="46">
        <v>0</v>
      </c>
      <c r="V8" s="46">
        <v>0</v>
      </c>
      <c r="W8" s="42">
        <f t="shared" si="2"/>
        <v>60.72106261859582</v>
      </c>
      <c r="X8" s="43">
        <f t="shared" si="3"/>
        <v>100</v>
      </c>
      <c r="Y8" s="91" t="str">
        <f>IF(W8='качество и успеваемость  за  го'!O8,"верно","ошибка")</f>
        <v>верно</v>
      </c>
      <c r="Z8" s="91" t="str">
        <f>IF(L8='качество и успеваемость  за  го'!I8,"верно","ошибка")</f>
        <v>верно</v>
      </c>
    </row>
    <row r="9" spans="1:26" ht="15.75">
      <c r="A9" s="8">
        <v>6</v>
      </c>
      <c r="B9" s="40" t="s">
        <v>19</v>
      </c>
      <c r="C9" s="41">
        <f>D9+E9+G9+I9</f>
        <v>405</v>
      </c>
      <c r="D9" s="46">
        <v>81</v>
      </c>
      <c r="E9" s="46">
        <v>214</v>
      </c>
      <c r="F9" s="46">
        <v>29</v>
      </c>
      <c r="G9" s="46">
        <v>110</v>
      </c>
      <c r="H9" s="46">
        <v>30</v>
      </c>
      <c r="I9" s="46">
        <v>0</v>
      </c>
      <c r="J9" s="46">
        <v>0</v>
      </c>
      <c r="K9" s="46">
        <v>0</v>
      </c>
      <c r="L9" s="42">
        <f t="shared" si="0"/>
        <v>72.8395061728395</v>
      </c>
      <c r="M9" s="41">
        <f t="shared" si="1"/>
        <v>100</v>
      </c>
      <c r="N9" s="43">
        <f>O9+P9+R9+T9</f>
        <v>558</v>
      </c>
      <c r="O9" s="46">
        <v>67</v>
      </c>
      <c r="P9" s="46">
        <v>214</v>
      </c>
      <c r="Q9" s="46">
        <v>11</v>
      </c>
      <c r="R9" s="46">
        <v>277</v>
      </c>
      <c r="S9" s="46">
        <v>25</v>
      </c>
      <c r="T9" s="46">
        <v>0</v>
      </c>
      <c r="U9" s="46">
        <v>0</v>
      </c>
      <c r="V9" s="46">
        <v>0</v>
      </c>
      <c r="W9" s="42">
        <f t="shared" si="2"/>
        <v>50.358422939068106</v>
      </c>
      <c r="X9" s="43">
        <f t="shared" si="3"/>
        <v>100</v>
      </c>
      <c r="Y9" s="91" t="str">
        <f>IF(W9='качество и успеваемость  за  го'!O9,"верно","ошибка")</f>
        <v>верно</v>
      </c>
      <c r="Z9" s="91" t="str">
        <f>IF(L9='качество и успеваемость  за  го'!I9,"верно","ошибка")</f>
        <v>верно</v>
      </c>
    </row>
    <row r="10" spans="1:26" ht="15.75">
      <c r="A10" s="8">
        <v>8</v>
      </c>
      <c r="B10" s="40" t="s">
        <v>20</v>
      </c>
      <c r="C10" s="41">
        <v>108</v>
      </c>
      <c r="D10" s="46">
        <v>37</v>
      </c>
      <c r="E10" s="46">
        <v>61</v>
      </c>
      <c r="F10" s="46">
        <v>39</v>
      </c>
      <c r="G10" s="46">
        <v>10</v>
      </c>
      <c r="H10" s="46">
        <v>7</v>
      </c>
      <c r="I10" s="46">
        <v>0</v>
      </c>
      <c r="J10" s="46">
        <v>0</v>
      </c>
      <c r="K10" s="46">
        <v>0</v>
      </c>
      <c r="L10" s="42">
        <f t="shared" si="0"/>
        <v>90.74074074074075</v>
      </c>
      <c r="M10" s="41">
        <f t="shared" si="1"/>
        <v>100</v>
      </c>
      <c r="N10" s="43">
        <v>149</v>
      </c>
      <c r="O10" s="46">
        <v>17</v>
      </c>
      <c r="P10" s="46">
        <v>85</v>
      </c>
      <c r="Q10" s="46">
        <v>78</v>
      </c>
      <c r="R10" s="46">
        <v>47</v>
      </c>
      <c r="S10" s="46">
        <v>40</v>
      </c>
      <c r="T10" s="46">
        <v>0</v>
      </c>
      <c r="U10" s="46">
        <v>0</v>
      </c>
      <c r="V10" s="46">
        <v>0</v>
      </c>
      <c r="W10" s="42">
        <f t="shared" si="2"/>
        <v>68.45637583892618</v>
      </c>
      <c r="X10" s="43">
        <f t="shared" si="3"/>
        <v>100</v>
      </c>
      <c r="Y10" s="91" t="str">
        <f>IF(W10='качество и успеваемость  за  го'!O10,"верно","ошибка")</f>
        <v>верно</v>
      </c>
      <c r="Z10" s="91" t="str">
        <f>IF(L10='качество и успеваемость  за  го'!I10,"верно","ошибка")</f>
        <v>верно</v>
      </c>
    </row>
    <row r="11" spans="1:26" ht="15.75">
      <c r="A11" s="21"/>
      <c r="B11" s="40" t="s">
        <v>21</v>
      </c>
      <c r="C11" s="41">
        <v>1921</v>
      </c>
      <c r="D11" s="55">
        <f aca="true" t="shared" si="4" ref="D11:K11">SUM(D4:D10)</f>
        <v>372</v>
      </c>
      <c r="E11" s="55">
        <f t="shared" si="4"/>
        <v>1009</v>
      </c>
      <c r="F11" s="55">
        <f t="shared" si="4"/>
        <v>432</v>
      </c>
      <c r="G11" s="55">
        <f t="shared" si="4"/>
        <v>540</v>
      </c>
      <c r="H11" s="55">
        <f t="shared" si="4"/>
        <v>207</v>
      </c>
      <c r="I11" s="55">
        <f t="shared" si="4"/>
        <v>1</v>
      </c>
      <c r="J11" s="55">
        <f t="shared" si="4"/>
        <v>1</v>
      </c>
      <c r="K11" s="55">
        <f t="shared" si="4"/>
        <v>0</v>
      </c>
      <c r="L11" s="42">
        <f t="shared" si="0"/>
        <v>71.88964081207703</v>
      </c>
      <c r="M11" s="42">
        <f t="shared" si="1"/>
        <v>99.94794377928163</v>
      </c>
      <c r="N11" s="43">
        <f>O11+P11+R11+T11</f>
        <v>2867</v>
      </c>
      <c r="O11" s="55">
        <f aca="true" t="shared" si="5" ref="O11:V11">SUM(O4:O10)</f>
        <v>304</v>
      </c>
      <c r="P11" s="55">
        <f t="shared" si="5"/>
        <v>1081</v>
      </c>
      <c r="Q11" s="55">
        <f t="shared" si="5"/>
        <v>602</v>
      </c>
      <c r="R11" s="55">
        <f t="shared" si="5"/>
        <v>1471</v>
      </c>
      <c r="S11" s="55">
        <f t="shared" si="5"/>
        <v>589</v>
      </c>
      <c r="T11" s="55">
        <f t="shared" si="5"/>
        <v>11</v>
      </c>
      <c r="U11" s="55">
        <f t="shared" si="5"/>
        <v>1</v>
      </c>
      <c r="V11" s="55">
        <f t="shared" si="5"/>
        <v>0</v>
      </c>
      <c r="W11" s="42">
        <f t="shared" si="2"/>
        <v>48.30833623997209</v>
      </c>
      <c r="X11" s="92">
        <f t="shared" si="3"/>
        <v>99.61632368329263</v>
      </c>
      <c r="Y11" s="91" t="str">
        <f>IF(W11='качество и успеваемость  за  го'!O11,"верно","ошибка")</f>
        <v>верно</v>
      </c>
      <c r="Z11" s="91" t="str">
        <f>IF(L11='качество и успеваемость  за  го'!I11,"верно","ошибка")</f>
        <v>верно</v>
      </c>
    </row>
    <row r="12" spans="1:26" ht="15.75">
      <c r="A12" s="8">
        <v>9</v>
      </c>
      <c r="B12" s="40" t="s">
        <v>22</v>
      </c>
      <c r="C12" s="41">
        <v>36</v>
      </c>
      <c r="D12" s="46">
        <v>3</v>
      </c>
      <c r="E12" s="46">
        <v>15</v>
      </c>
      <c r="F12" s="46">
        <v>0</v>
      </c>
      <c r="G12" s="46">
        <v>17</v>
      </c>
      <c r="H12" s="46">
        <v>1</v>
      </c>
      <c r="I12" s="46">
        <v>1</v>
      </c>
      <c r="J12" s="46">
        <v>0</v>
      </c>
      <c r="K12" s="46">
        <v>0</v>
      </c>
      <c r="L12" s="42">
        <f aca="true" t="shared" si="6" ref="L12:L33">(D12+E12)*100/C12</f>
        <v>50</v>
      </c>
      <c r="M12" s="42">
        <f t="shared" si="1"/>
        <v>97.22222222222223</v>
      </c>
      <c r="N12" s="43">
        <v>50</v>
      </c>
      <c r="O12" s="46">
        <v>6</v>
      </c>
      <c r="P12" s="46">
        <v>16</v>
      </c>
      <c r="Q12" s="46">
        <v>0</v>
      </c>
      <c r="R12" s="46">
        <v>25</v>
      </c>
      <c r="S12" s="46">
        <v>2</v>
      </c>
      <c r="T12" s="46">
        <v>3</v>
      </c>
      <c r="U12" s="46">
        <v>0</v>
      </c>
      <c r="V12" s="46">
        <v>0</v>
      </c>
      <c r="W12" s="42">
        <f>(O12+P12)*100/N12</f>
        <v>44</v>
      </c>
      <c r="X12" s="43">
        <f>(N12-T12)/N12*100</f>
        <v>94</v>
      </c>
      <c r="Y12" s="91" t="str">
        <f>IF(W12='качество и успеваемость  за  го'!O12,"верно","ошибка")</f>
        <v>верно</v>
      </c>
      <c r="Z12" s="91" t="str">
        <f>IF(L12='качество и успеваемость  за  го'!I12,"верно","ошибка")</f>
        <v>верно</v>
      </c>
    </row>
    <row r="13" spans="1:26" ht="15.75">
      <c r="A13" s="8">
        <v>10</v>
      </c>
      <c r="B13" s="40" t="s">
        <v>23</v>
      </c>
      <c r="C13" s="41">
        <v>21</v>
      </c>
      <c r="D13" s="46">
        <v>4</v>
      </c>
      <c r="E13" s="46">
        <v>7</v>
      </c>
      <c r="F13" s="46">
        <v>0</v>
      </c>
      <c r="G13" s="46">
        <v>10</v>
      </c>
      <c r="H13" s="46">
        <v>1</v>
      </c>
      <c r="I13" s="46">
        <v>0</v>
      </c>
      <c r="J13" s="46">
        <v>0</v>
      </c>
      <c r="K13" s="46">
        <v>0</v>
      </c>
      <c r="L13" s="42">
        <f t="shared" si="6"/>
        <v>52.38095238095238</v>
      </c>
      <c r="M13" s="41">
        <f t="shared" si="1"/>
        <v>100</v>
      </c>
      <c r="N13" s="43">
        <v>79</v>
      </c>
      <c r="O13" s="46">
        <v>3</v>
      </c>
      <c r="P13" s="46">
        <v>25</v>
      </c>
      <c r="Q13" s="46">
        <v>0</v>
      </c>
      <c r="R13" s="46">
        <v>51</v>
      </c>
      <c r="S13" s="46">
        <v>4</v>
      </c>
      <c r="T13" s="46">
        <v>0</v>
      </c>
      <c r="U13" s="46">
        <v>0</v>
      </c>
      <c r="V13" s="46">
        <v>0</v>
      </c>
      <c r="W13" s="42">
        <f>(O13+P13)*100/N13</f>
        <v>35.44303797468354</v>
      </c>
      <c r="X13" s="43">
        <f>(N13-T13)*100/N13</f>
        <v>100</v>
      </c>
      <c r="Y13" s="91" t="str">
        <f>IF(W13='качество и успеваемость  за  го'!O13,"верно","ошибка")</f>
        <v>верно</v>
      </c>
      <c r="Z13" s="91" t="str">
        <f>IF(L13='качество и успеваемость  за  го'!I13,"верно","ошибка")</f>
        <v>верно</v>
      </c>
    </row>
    <row r="14" spans="1:26" ht="15.75">
      <c r="A14" s="8">
        <v>11</v>
      </c>
      <c r="B14" s="40" t="s">
        <v>24</v>
      </c>
      <c r="C14" s="41">
        <v>9</v>
      </c>
      <c r="D14" s="46">
        <v>0</v>
      </c>
      <c r="E14" s="46">
        <v>4</v>
      </c>
      <c r="F14" s="46">
        <v>0</v>
      </c>
      <c r="G14" s="46">
        <v>5</v>
      </c>
      <c r="H14" s="46">
        <v>4</v>
      </c>
      <c r="I14" s="46">
        <v>0</v>
      </c>
      <c r="J14" s="46">
        <v>0</v>
      </c>
      <c r="K14" s="46">
        <v>0</v>
      </c>
      <c r="L14" s="42">
        <f t="shared" si="6"/>
        <v>44.44444444444444</v>
      </c>
      <c r="M14" s="41">
        <f t="shared" si="1"/>
        <v>100</v>
      </c>
      <c r="N14" s="43">
        <f>O14+P14+R14+T14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2">
        <v>0</v>
      </c>
      <c r="X14" s="43">
        <v>0</v>
      </c>
      <c r="Y14" s="91" t="str">
        <f>IF(W14='качество и успеваемость  за  го'!O14,"верно","ошибка")</f>
        <v>верно</v>
      </c>
      <c r="Z14" s="91" t="str">
        <f>IF(L14='качество и успеваемость  за  го'!I14,"верно","ошибка")</f>
        <v>верно</v>
      </c>
    </row>
    <row r="15" spans="1:26" ht="15.75">
      <c r="A15" s="8">
        <v>12</v>
      </c>
      <c r="B15" s="40" t="s">
        <v>25</v>
      </c>
      <c r="C15" s="41">
        <v>13</v>
      </c>
      <c r="D15" s="46">
        <v>0</v>
      </c>
      <c r="E15" s="46">
        <v>6</v>
      </c>
      <c r="F15" s="46">
        <v>1</v>
      </c>
      <c r="G15" s="46">
        <v>7</v>
      </c>
      <c r="H15" s="46">
        <v>4</v>
      </c>
      <c r="I15" s="46">
        <v>0</v>
      </c>
      <c r="J15" s="46">
        <v>0</v>
      </c>
      <c r="K15" s="46">
        <v>0</v>
      </c>
      <c r="L15" s="42">
        <f t="shared" si="6"/>
        <v>46.15384615384615</v>
      </c>
      <c r="M15" s="41">
        <f t="shared" si="1"/>
        <v>100</v>
      </c>
      <c r="N15" s="43">
        <v>9</v>
      </c>
      <c r="O15" s="46">
        <v>1</v>
      </c>
      <c r="P15" s="46">
        <v>3</v>
      </c>
      <c r="Q15" s="46">
        <v>3</v>
      </c>
      <c r="R15" s="46">
        <v>5</v>
      </c>
      <c r="S15" s="46">
        <v>5</v>
      </c>
      <c r="T15" s="46">
        <v>0</v>
      </c>
      <c r="U15" s="46">
        <v>0</v>
      </c>
      <c r="V15" s="46">
        <v>0</v>
      </c>
      <c r="W15" s="42">
        <f>(O15+P15)*100/N15</f>
        <v>44.44444444444444</v>
      </c>
      <c r="X15" s="43">
        <f>(N15-T15)*100/N15</f>
        <v>100</v>
      </c>
      <c r="Y15" s="91" t="str">
        <f>IF(W15='качество и успеваемость  за  го'!O15,"верно","ошибка")</f>
        <v>верно</v>
      </c>
      <c r="Z15" s="91" t="str">
        <f>IF(L15='качество и успеваемость  за  го'!I15,"верно","ошибка")</f>
        <v>верно</v>
      </c>
    </row>
    <row r="16" spans="1:26" ht="15.75">
      <c r="A16" s="8">
        <v>13</v>
      </c>
      <c r="B16" s="40" t="s">
        <v>29</v>
      </c>
      <c r="C16" s="41">
        <f>D16+E16+G16+I16</f>
        <v>45</v>
      </c>
      <c r="D16" s="46">
        <v>8</v>
      </c>
      <c r="E16" s="46">
        <v>17</v>
      </c>
      <c r="F16" s="46">
        <v>14</v>
      </c>
      <c r="G16" s="46">
        <v>20</v>
      </c>
      <c r="H16" s="46">
        <v>13</v>
      </c>
      <c r="I16" s="46">
        <v>0</v>
      </c>
      <c r="J16" s="46">
        <v>0</v>
      </c>
      <c r="K16" s="46">
        <v>0</v>
      </c>
      <c r="L16" s="42">
        <f t="shared" si="6"/>
        <v>55.55555555555556</v>
      </c>
      <c r="M16" s="41">
        <f t="shared" si="1"/>
        <v>100</v>
      </c>
      <c r="N16" s="43">
        <f>O16+P16+R16+T16</f>
        <v>64</v>
      </c>
      <c r="O16" s="46">
        <v>2</v>
      </c>
      <c r="P16" s="46">
        <v>27</v>
      </c>
      <c r="Q16" s="46">
        <v>24</v>
      </c>
      <c r="R16" s="46">
        <v>34</v>
      </c>
      <c r="S16" s="46">
        <v>21</v>
      </c>
      <c r="T16" s="46">
        <v>1</v>
      </c>
      <c r="U16" s="46">
        <v>0</v>
      </c>
      <c r="V16" s="46">
        <v>0</v>
      </c>
      <c r="W16" s="42">
        <f>(O16+P16)*100/N16</f>
        <v>45.3125</v>
      </c>
      <c r="X16" s="92">
        <f>(N16-T16)*100/N16</f>
        <v>98.4375</v>
      </c>
      <c r="Y16" s="91" t="str">
        <f>IF(W16='качество и успеваемость  за  го'!O16,"верно","ошибка")</f>
        <v>верно</v>
      </c>
      <c r="Z16" s="91" t="str">
        <f>IF(L16='качество и успеваемость  за  го'!I16,"верно","ошибка")</f>
        <v>верно</v>
      </c>
    </row>
    <row r="17" spans="1:26" ht="15.75">
      <c r="A17" s="8">
        <v>14</v>
      </c>
      <c r="B17" s="40" t="s">
        <v>30</v>
      </c>
      <c r="C17" s="41">
        <f>D17+E17+G17+I17</f>
        <v>14</v>
      </c>
      <c r="D17" s="46">
        <v>1</v>
      </c>
      <c r="E17" s="46">
        <v>8</v>
      </c>
      <c r="F17" s="46">
        <v>0</v>
      </c>
      <c r="G17" s="46">
        <v>5</v>
      </c>
      <c r="H17" s="46">
        <v>0</v>
      </c>
      <c r="I17" s="46">
        <v>0</v>
      </c>
      <c r="J17" s="46">
        <v>0</v>
      </c>
      <c r="K17" s="46">
        <v>0</v>
      </c>
      <c r="L17" s="42">
        <f t="shared" si="6"/>
        <v>64.28571428571429</v>
      </c>
      <c r="M17" s="41">
        <f t="shared" si="1"/>
        <v>100</v>
      </c>
      <c r="N17" s="43">
        <f>O17+P17+R17+T17</f>
        <v>36</v>
      </c>
      <c r="O17" s="46">
        <v>0</v>
      </c>
      <c r="P17" s="46">
        <v>13</v>
      </c>
      <c r="Q17" s="46">
        <v>0</v>
      </c>
      <c r="R17" s="46">
        <v>23</v>
      </c>
      <c r="S17" s="46">
        <v>0</v>
      </c>
      <c r="T17" s="46">
        <v>0</v>
      </c>
      <c r="U17" s="46">
        <v>0</v>
      </c>
      <c r="V17" s="46">
        <v>0</v>
      </c>
      <c r="W17" s="42">
        <f>(O17+P17)*100/N17</f>
        <v>36.111111111111114</v>
      </c>
      <c r="X17" s="43">
        <f>(N17-T17)*100/N17</f>
        <v>100</v>
      </c>
      <c r="Y17" s="91" t="str">
        <f>IF(W17='качество и успеваемость  за  го'!O17,"верно","ошибка")</f>
        <v>верно</v>
      </c>
      <c r="Z17" s="91" t="str">
        <f>IF(L17='качество и успеваемость  за  го'!I17,"верно","ошибка")</f>
        <v>верно</v>
      </c>
    </row>
    <row r="18" spans="1:26" ht="15.75">
      <c r="A18" s="8">
        <v>15</v>
      </c>
      <c r="B18" s="40" t="s">
        <v>31</v>
      </c>
      <c r="C18" s="41">
        <f>D18+E18+G18+I18</f>
        <v>3</v>
      </c>
      <c r="D18" s="46">
        <v>0</v>
      </c>
      <c r="E18" s="46">
        <v>2</v>
      </c>
      <c r="F18" s="46">
        <v>0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  <c r="L18" s="42">
        <f t="shared" si="6"/>
        <v>66.66666666666667</v>
      </c>
      <c r="M18" s="41">
        <f t="shared" si="1"/>
        <v>100</v>
      </c>
      <c r="N18" s="43">
        <f>O18+P18+R18+T18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2">
        <v>0</v>
      </c>
      <c r="X18" s="43">
        <v>0</v>
      </c>
      <c r="Y18" s="91" t="str">
        <f>IF(W18='качество и успеваемость  за  го'!O18,"верно","ошибка")</f>
        <v>верно</v>
      </c>
      <c r="Z18" s="91" t="str">
        <f>IF(L18='качество и успеваемость  за  го'!I18,"верно","ошибка")</f>
        <v>верно</v>
      </c>
    </row>
    <row r="19" spans="1:26" ht="15.75">
      <c r="A19" s="8">
        <v>16</v>
      </c>
      <c r="B19" s="40" t="s">
        <v>32</v>
      </c>
      <c r="C19" s="41">
        <f>D19+E19+G19+I19</f>
        <v>19</v>
      </c>
      <c r="D19" s="46">
        <v>4</v>
      </c>
      <c r="E19" s="46">
        <v>8</v>
      </c>
      <c r="F19" s="46">
        <v>1</v>
      </c>
      <c r="G19" s="46">
        <v>7</v>
      </c>
      <c r="H19" s="46">
        <v>2</v>
      </c>
      <c r="I19" s="46">
        <v>0</v>
      </c>
      <c r="J19" s="46">
        <v>0</v>
      </c>
      <c r="K19" s="46">
        <v>0</v>
      </c>
      <c r="L19" s="42">
        <f t="shared" si="6"/>
        <v>63.1578947368421</v>
      </c>
      <c r="M19" s="41">
        <f t="shared" si="1"/>
        <v>100</v>
      </c>
      <c r="N19" s="43">
        <f>O19+P19+R19+T19</f>
        <v>45</v>
      </c>
      <c r="O19" s="46">
        <v>3</v>
      </c>
      <c r="P19" s="46">
        <v>16</v>
      </c>
      <c r="Q19" s="46">
        <v>0</v>
      </c>
      <c r="R19" s="46">
        <v>26</v>
      </c>
      <c r="S19" s="46">
        <v>2</v>
      </c>
      <c r="T19" s="46">
        <v>0</v>
      </c>
      <c r="U19" s="46">
        <v>0</v>
      </c>
      <c r="V19" s="46">
        <v>0</v>
      </c>
      <c r="W19" s="42">
        <f>(O19+P19)*100/N19</f>
        <v>42.22222222222222</v>
      </c>
      <c r="X19" s="43">
        <f>(N19-T19)*100/N19</f>
        <v>100</v>
      </c>
      <c r="Y19" s="91" t="str">
        <f>IF(W19='качество и успеваемость  за  го'!O19,"верно","ошибка")</f>
        <v>верно</v>
      </c>
      <c r="Z19" s="91" t="str">
        <f>IF(L19='качество и успеваемость  за  го'!I19,"верно","ошибка")</f>
        <v>верно</v>
      </c>
    </row>
    <row r="20" spans="1:26" ht="15.75">
      <c r="A20" s="8">
        <v>17</v>
      </c>
      <c r="B20" s="40" t="s">
        <v>33</v>
      </c>
      <c r="C20" s="41">
        <v>29</v>
      </c>
      <c r="D20" s="46">
        <v>3</v>
      </c>
      <c r="E20" s="46">
        <v>11</v>
      </c>
      <c r="F20" s="46">
        <v>0</v>
      </c>
      <c r="G20" s="46">
        <v>15</v>
      </c>
      <c r="H20" s="46">
        <v>1</v>
      </c>
      <c r="I20" s="46">
        <v>0</v>
      </c>
      <c r="J20" s="46">
        <v>0</v>
      </c>
      <c r="K20" s="46">
        <v>0</v>
      </c>
      <c r="L20" s="42">
        <f t="shared" si="6"/>
        <v>48.275862068965516</v>
      </c>
      <c r="M20" s="41">
        <f t="shared" si="1"/>
        <v>100</v>
      </c>
      <c r="N20" s="43">
        <v>57</v>
      </c>
      <c r="O20" s="46">
        <v>4</v>
      </c>
      <c r="P20" s="46">
        <v>19</v>
      </c>
      <c r="Q20" s="46">
        <v>1</v>
      </c>
      <c r="R20" s="46">
        <v>32</v>
      </c>
      <c r="S20" s="46">
        <v>2</v>
      </c>
      <c r="T20" s="46">
        <v>1</v>
      </c>
      <c r="U20" s="46">
        <v>0</v>
      </c>
      <c r="V20" s="46">
        <v>0</v>
      </c>
      <c r="W20" s="42">
        <f>(O20+P20)*100/N20</f>
        <v>40.35087719298246</v>
      </c>
      <c r="X20" s="92">
        <f>(N20-T20)*100/N20</f>
        <v>98.24561403508773</v>
      </c>
      <c r="Y20" s="91" t="str">
        <f>IF(W20='качество и успеваемость  за  го'!O20,"верно","ошибка")</f>
        <v>верно</v>
      </c>
      <c r="Z20" s="91" t="str">
        <f>IF(L20='качество и успеваемость  за  го'!I20,"верно","ошибка")</f>
        <v>верно</v>
      </c>
    </row>
    <row r="21" spans="1:26" ht="15.75">
      <c r="A21" s="8">
        <v>18</v>
      </c>
      <c r="B21" s="40" t="s">
        <v>34</v>
      </c>
      <c r="C21" s="41">
        <v>22</v>
      </c>
      <c r="D21" s="46">
        <v>3</v>
      </c>
      <c r="E21" s="46">
        <v>7</v>
      </c>
      <c r="F21" s="46">
        <v>1</v>
      </c>
      <c r="G21" s="46">
        <v>12</v>
      </c>
      <c r="H21" s="46">
        <v>0</v>
      </c>
      <c r="I21" s="46">
        <v>0</v>
      </c>
      <c r="J21" s="46">
        <v>0</v>
      </c>
      <c r="K21" s="46">
        <v>0</v>
      </c>
      <c r="L21" s="42">
        <f t="shared" si="6"/>
        <v>45.45454545454545</v>
      </c>
      <c r="M21" s="41">
        <f t="shared" si="1"/>
        <v>100</v>
      </c>
      <c r="N21" s="43">
        <v>50</v>
      </c>
      <c r="O21" s="46">
        <v>9</v>
      </c>
      <c r="P21" s="46">
        <v>13</v>
      </c>
      <c r="Q21" s="46">
        <v>0</v>
      </c>
      <c r="R21" s="46">
        <v>28</v>
      </c>
      <c r="S21" s="46">
        <v>0</v>
      </c>
      <c r="T21" s="46">
        <v>0</v>
      </c>
      <c r="U21" s="46">
        <v>0</v>
      </c>
      <c r="V21" s="46">
        <v>0</v>
      </c>
      <c r="W21" s="42">
        <f>(O21+P21)*100/N21</f>
        <v>44</v>
      </c>
      <c r="X21" s="43">
        <f>(N21-T21)*100/N21</f>
        <v>100</v>
      </c>
      <c r="Y21" s="91" t="str">
        <f>IF(W21='качество и успеваемость  за  го'!O21,"верно","ошибка")</f>
        <v>верно</v>
      </c>
      <c r="Z21" s="91" t="str">
        <f>IF(L21='качество и успеваемость  за  го'!I21,"верно","ошибка")</f>
        <v>верно</v>
      </c>
    </row>
    <row r="22" spans="1:26" ht="15.75">
      <c r="A22" s="8">
        <v>19</v>
      </c>
      <c r="B22" s="40" t="s">
        <v>35</v>
      </c>
      <c r="C22" s="41">
        <v>10</v>
      </c>
      <c r="D22" s="46">
        <v>2</v>
      </c>
      <c r="E22" s="46">
        <v>3</v>
      </c>
      <c r="F22" s="46">
        <v>1</v>
      </c>
      <c r="G22" s="46">
        <v>5</v>
      </c>
      <c r="H22" s="46">
        <v>0</v>
      </c>
      <c r="I22" s="46">
        <v>0</v>
      </c>
      <c r="J22" s="46">
        <v>0</v>
      </c>
      <c r="K22" s="46">
        <v>0</v>
      </c>
      <c r="L22" s="42">
        <f t="shared" si="6"/>
        <v>50</v>
      </c>
      <c r="M22" s="41">
        <f t="shared" si="1"/>
        <v>100</v>
      </c>
      <c r="N22" s="43">
        <f>O22+P22+R22+T22</f>
        <v>0</v>
      </c>
      <c r="O22" s="46">
        <v>0</v>
      </c>
      <c r="P22" s="46">
        <v>0</v>
      </c>
      <c r="Q22" s="46">
        <v>0</v>
      </c>
      <c r="R22" s="46">
        <v>0</v>
      </c>
      <c r="S22" s="1">
        <v>0</v>
      </c>
      <c r="T22" s="46">
        <v>0</v>
      </c>
      <c r="U22" s="46">
        <v>0</v>
      </c>
      <c r="V22" s="46">
        <v>0</v>
      </c>
      <c r="W22" s="42">
        <v>0</v>
      </c>
      <c r="X22" s="43">
        <v>0</v>
      </c>
      <c r="Y22" s="91" t="str">
        <f>IF(W22='качество и успеваемость  за  го'!O22,"верно","ошибка")</f>
        <v>верно</v>
      </c>
      <c r="Z22" s="91" t="str">
        <f>IF(L22='качество и успеваемость  за  го'!I22,"верно","ошибка")</f>
        <v>верно</v>
      </c>
    </row>
    <row r="23" spans="1:26" ht="15.75">
      <c r="A23" s="8">
        <v>20</v>
      </c>
      <c r="B23" s="40" t="s">
        <v>36</v>
      </c>
      <c r="C23" s="41">
        <v>34</v>
      </c>
      <c r="D23" s="46">
        <v>3</v>
      </c>
      <c r="E23" s="46">
        <v>11</v>
      </c>
      <c r="F23" s="46">
        <v>2</v>
      </c>
      <c r="G23" s="46">
        <v>20</v>
      </c>
      <c r="H23" s="46">
        <v>2</v>
      </c>
      <c r="I23" s="46">
        <v>0</v>
      </c>
      <c r="J23" s="46">
        <v>0</v>
      </c>
      <c r="K23" s="46">
        <v>0</v>
      </c>
      <c r="L23" s="42">
        <f t="shared" si="6"/>
        <v>41.1764705882353</v>
      </c>
      <c r="M23" s="41">
        <f t="shared" si="1"/>
        <v>100</v>
      </c>
      <c r="N23" s="43">
        <v>48</v>
      </c>
      <c r="O23" s="46">
        <v>1</v>
      </c>
      <c r="P23" s="46">
        <v>15</v>
      </c>
      <c r="Q23" s="46">
        <v>0</v>
      </c>
      <c r="R23" s="46">
        <v>32</v>
      </c>
      <c r="S23" s="46">
        <v>0</v>
      </c>
      <c r="T23" s="46">
        <v>0</v>
      </c>
      <c r="U23" s="46">
        <v>0</v>
      </c>
      <c r="V23" s="46">
        <v>0</v>
      </c>
      <c r="W23" s="42">
        <f>(O23+P23)*100/N23</f>
        <v>33.333333333333336</v>
      </c>
      <c r="X23" s="43">
        <f>(N23-T23)*100/N23</f>
        <v>100</v>
      </c>
      <c r="Y23" s="91" t="str">
        <f>IF(W23='качество и успеваемость  за  го'!O23,"верно","ошибка")</f>
        <v>верно</v>
      </c>
      <c r="Z23" s="91" t="str">
        <f>IF(L23='качество и успеваемость  за  го'!I23,"верно","ошибка")</f>
        <v>верно</v>
      </c>
    </row>
    <row r="24" spans="1:26" ht="15.75">
      <c r="A24" s="8">
        <v>21</v>
      </c>
      <c r="B24" s="40" t="s">
        <v>38</v>
      </c>
      <c r="C24" s="41">
        <v>38</v>
      </c>
      <c r="D24" s="46">
        <v>5</v>
      </c>
      <c r="E24" s="46">
        <v>13</v>
      </c>
      <c r="F24" s="46">
        <v>1</v>
      </c>
      <c r="G24" s="46">
        <v>20</v>
      </c>
      <c r="H24" s="46">
        <v>1</v>
      </c>
      <c r="I24" s="46">
        <v>0</v>
      </c>
      <c r="J24" s="46">
        <v>0</v>
      </c>
      <c r="K24" s="46">
        <v>0</v>
      </c>
      <c r="L24" s="42">
        <f t="shared" si="6"/>
        <v>47.36842105263158</v>
      </c>
      <c r="M24" s="41">
        <f t="shared" si="1"/>
        <v>100</v>
      </c>
      <c r="N24" s="43">
        <v>62</v>
      </c>
      <c r="O24" s="46">
        <v>7</v>
      </c>
      <c r="P24" s="46">
        <v>16</v>
      </c>
      <c r="Q24" s="46">
        <v>1</v>
      </c>
      <c r="R24" s="46">
        <v>38</v>
      </c>
      <c r="S24" s="46">
        <v>6</v>
      </c>
      <c r="T24" s="46">
        <v>1</v>
      </c>
      <c r="U24" s="46">
        <v>0</v>
      </c>
      <c r="V24" s="46">
        <v>0</v>
      </c>
      <c r="W24" s="42">
        <f>(O24+P24)*100/N24</f>
        <v>37.096774193548384</v>
      </c>
      <c r="X24" s="92">
        <f>(N24-T24)*100/N24</f>
        <v>98.38709677419355</v>
      </c>
      <c r="Y24" s="91" t="str">
        <f>IF(W24='качество и успеваемость  за  го'!O24,"верно","ошибка")</f>
        <v>верно</v>
      </c>
      <c r="Z24" s="91" t="str">
        <f>IF(L24='качество и успеваемость  за  го'!I24,"верно","ошибка")</f>
        <v>верно</v>
      </c>
    </row>
    <row r="25" spans="1:26" ht="15.75">
      <c r="A25" s="8">
        <v>22</v>
      </c>
      <c r="B25" s="40" t="s">
        <v>39</v>
      </c>
      <c r="C25" s="41">
        <v>35</v>
      </c>
      <c r="D25" s="46">
        <v>6</v>
      </c>
      <c r="E25" s="46">
        <v>19</v>
      </c>
      <c r="F25" s="46">
        <v>0</v>
      </c>
      <c r="G25" s="46">
        <v>10</v>
      </c>
      <c r="H25" s="46">
        <v>0</v>
      </c>
      <c r="I25" s="46">
        <v>0</v>
      </c>
      <c r="J25" s="46">
        <v>0</v>
      </c>
      <c r="K25" s="46">
        <v>0</v>
      </c>
      <c r="L25" s="42">
        <f t="shared" si="6"/>
        <v>71.42857142857143</v>
      </c>
      <c r="M25" s="41">
        <f t="shared" si="1"/>
        <v>100</v>
      </c>
      <c r="N25" s="43">
        <v>53</v>
      </c>
      <c r="O25" s="46">
        <v>9</v>
      </c>
      <c r="P25" s="46">
        <v>20</v>
      </c>
      <c r="Q25" s="46">
        <v>1</v>
      </c>
      <c r="R25" s="46">
        <v>24</v>
      </c>
      <c r="S25" s="46">
        <v>1</v>
      </c>
      <c r="T25" s="46">
        <v>0</v>
      </c>
      <c r="U25" s="46">
        <v>0</v>
      </c>
      <c r="V25" s="46">
        <v>0</v>
      </c>
      <c r="W25" s="42">
        <f>(O25+P25)*100/N25</f>
        <v>54.716981132075475</v>
      </c>
      <c r="X25" s="43">
        <f>(N25-T25)*100/N25</f>
        <v>100</v>
      </c>
      <c r="Y25" s="91" t="str">
        <f>IF(W25='качество и успеваемость  за  го'!O25,"верно","ошибка")</f>
        <v>верно</v>
      </c>
      <c r="Z25" s="91" t="str">
        <f>IF(L25='качество и успеваемость  за  го'!I25,"верно","ошибка")</f>
        <v>верно</v>
      </c>
    </row>
    <row r="26" spans="1:26" ht="15.75">
      <c r="A26" s="8">
        <v>23</v>
      </c>
      <c r="B26" s="56" t="s">
        <v>40</v>
      </c>
      <c r="C26" s="41">
        <v>38</v>
      </c>
      <c r="D26" s="46">
        <v>6</v>
      </c>
      <c r="E26" s="46">
        <v>17</v>
      </c>
      <c r="F26" s="46">
        <v>14</v>
      </c>
      <c r="G26" s="46">
        <v>15</v>
      </c>
      <c r="H26" s="46">
        <v>14</v>
      </c>
      <c r="I26" s="46">
        <v>0</v>
      </c>
      <c r="J26" s="46">
        <v>0</v>
      </c>
      <c r="K26" s="46">
        <v>0</v>
      </c>
      <c r="L26" s="42">
        <f t="shared" si="6"/>
        <v>60.526315789473685</v>
      </c>
      <c r="M26" s="41">
        <f t="shared" si="1"/>
        <v>100</v>
      </c>
      <c r="N26" s="43">
        <v>63</v>
      </c>
      <c r="O26" s="46">
        <v>6</v>
      </c>
      <c r="P26" s="46">
        <v>24</v>
      </c>
      <c r="Q26" s="46">
        <v>21</v>
      </c>
      <c r="R26" s="46">
        <v>33</v>
      </c>
      <c r="S26" s="46">
        <v>23</v>
      </c>
      <c r="T26" s="46">
        <v>0</v>
      </c>
      <c r="U26" s="46">
        <v>0</v>
      </c>
      <c r="V26" s="46">
        <v>0</v>
      </c>
      <c r="W26" s="42">
        <f>(O26+P26)/N26*100</f>
        <v>47.61904761904761</v>
      </c>
      <c r="X26" s="43">
        <f>(N26-T26)*100/N26</f>
        <v>100</v>
      </c>
      <c r="Y26" s="91" t="str">
        <f>IF(W26='качество и успеваемость  за  го'!O26,"верно","ошибка")</f>
        <v>верно</v>
      </c>
      <c r="Z26" s="91" t="str">
        <f>IF(L26='качество и успеваемость  за  го'!I26,"верно","ошибка")</f>
        <v>верно</v>
      </c>
    </row>
    <row r="27" spans="1:26" ht="15.75">
      <c r="A27" s="8">
        <v>24</v>
      </c>
      <c r="B27" s="57" t="s">
        <v>41</v>
      </c>
      <c r="C27" s="41">
        <v>16</v>
      </c>
      <c r="D27" s="46">
        <v>0</v>
      </c>
      <c r="E27" s="46">
        <v>8</v>
      </c>
      <c r="F27" s="46">
        <v>0</v>
      </c>
      <c r="G27" s="46">
        <v>8</v>
      </c>
      <c r="H27" s="46">
        <v>1</v>
      </c>
      <c r="I27" s="46">
        <v>0</v>
      </c>
      <c r="J27" s="46">
        <v>0</v>
      </c>
      <c r="K27" s="46">
        <v>0</v>
      </c>
      <c r="L27" s="42">
        <f t="shared" si="6"/>
        <v>50</v>
      </c>
      <c r="M27" s="41">
        <f t="shared" si="1"/>
        <v>100</v>
      </c>
      <c r="N27" s="43">
        <v>61</v>
      </c>
      <c r="O27" s="46">
        <v>0</v>
      </c>
      <c r="P27" s="46">
        <v>13</v>
      </c>
      <c r="Q27" s="46">
        <v>0</v>
      </c>
      <c r="R27" s="46">
        <v>48</v>
      </c>
      <c r="S27" s="46">
        <v>3</v>
      </c>
      <c r="T27" s="46">
        <v>0</v>
      </c>
      <c r="U27" s="46">
        <v>0</v>
      </c>
      <c r="V27" s="46">
        <v>0</v>
      </c>
      <c r="W27" s="42">
        <f>(O27+P27)*100/N27</f>
        <v>21.311475409836067</v>
      </c>
      <c r="X27" s="43">
        <f>(N27-T27)*100/N27</f>
        <v>100</v>
      </c>
      <c r="Y27" s="91" t="str">
        <f>IF(W27='качество и успеваемость  за  го'!O27,"верно","ошибка")</f>
        <v>верно</v>
      </c>
      <c r="Z27" s="91" t="str">
        <f>IF(L27='качество и успеваемость  за  го'!I27,"верно","ошибка")</f>
        <v>верно</v>
      </c>
    </row>
    <row r="28" spans="1:26" ht="15.75">
      <c r="A28" s="8">
        <v>25</v>
      </c>
      <c r="B28" s="57" t="s">
        <v>42</v>
      </c>
      <c r="C28" s="41">
        <v>11</v>
      </c>
      <c r="D28" s="46">
        <v>0</v>
      </c>
      <c r="E28" s="46">
        <v>4</v>
      </c>
      <c r="F28" s="46">
        <v>0</v>
      </c>
      <c r="G28" s="46">
        <v>7</v>
      </c>
      <c r="H28" s="46">
        <v>0</v>
      </c>
      <c r="I28" s="46">
        <v>0</v>
      </c>
      <c r="J28" s="46">
        <v>0</v>
      </c>
      <c r="K28" s="46">
        <v>0</v>
      </c>
      <c r="L28" s="42">
        <f t="shared" si="6"/>
        <v>36.36363636363637</v>
      </c>
      <c r="M28" s="41">
        <f t="shared" si="1"/>
        <v>100</v>
      </c>
      <c r="N28" s="43">
        <f>O28+P28+R28+T28</f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2">
        <v>0</v>
      </c>
      <c r="X28" s="43">
        <v>0</v>
      </c>
      <c r="Y28" s="91" t="str">
        <f>IF(W28='качество и успеваемость  за  го'!O28,"верно","ошибка")</f>
        <v>верно</v>
      </c>
      <c r="Z28" s="91" t="str">
        <f>IF(L28='качество и успеваемость  за  го'!I28,"верно","ошибка")</f>
        <v>верно</v>
      </c>
    </row>
    <row r="29" spans="1:26" ht="15.75">
      <c r="A29" s="8">
        <v>26</v>
      </c>
      <c r="B29" s="57" t="s">
        <v>43</v>
      </c>
      <c r="C29" s="41">
        <v>3</v>
      </c>
      <c r="D29" s="58">
        <v>0</v>
      </c>
      <c r="E29" s="58">
        <v>2</v>
      </c>
      <c r="F29" s="58">
        <v>0</v>
      </c>
      <c r="G29" s="58">
        <v>1</v>
      </c>
      <c r="H29" s="58">
        <v>0</v>
      </c>
      <c r="I29" s="58">
        <v>0</v>
      </c>
      <c r="J29" s="58">
        <v>0</v>
      </c>
      <c r="K29" s="58">
        <v>0</v>
      </c>
      <c r="L29" s="42">
        <f t="shared" si="6"/>
        <v>66.66666666666667</v>
      </c>
      <c r="M29" s="41">
        <f t="shared" si="1"/>
        <v>100</v>
      </c>
      <c r="N29" s="59">
        <v>9</v>
      </c>
      <c r="O29" s="58">
        <v>0</v>
      </c>
      <c r="P29" s="58">
        <v>6</v>
      </c>
      <c r="Q29" s="58">
        <v>0</v>
      </c>
      <c r="R29" s="58">
        <v>3</v>
      </c>
      <c r="S29" s="58">
        <v>0</v>
      </c>
      <c r="T29" s="58">
        <v>0</v>
      </c>
      <c r="U29" s="58">
        <v>0</v>
      </c>
      <c r="V29" s="58">
        <v>0</v>
      </c>
      <c r="W29" s="42">
        <f>(O29+P29)*100/N29</f>
        <v>66.66666666666667</v>
      </c>
      <c r="X29" s="43">
        <f>(N29-T29)*100/N29</f>
        <v>100</v>
      </c>
      <c r="Y29" s="91" t="str">
        <f>IF(W29='качество и успеваемость  за  го'!O29,"верно","ошибка")</f>
        <v>верно</v>
      </c>
      <c r="Z29" s="91" t="str">
        <f>IF(L29='качество и успеваемость  за  го'!I29,"верно","ошибка")</f>
        <v>верно</v>
      </c>
    </row>
    <row r="30" spans="1:26" ht="15.75">
      <c r="A30" s="8">
        <v>27</v>
      </c>
      <c r="B30" s="57" t="s">
        <v>44</v>
      </c>
      <c r="C30" s="41">
        <v>44</v>
      </c>
      <c r="D30" s="58">
        <v>0</v>
      </c>
      <c r="E30" s="58">
        <v>24</v>
      </c>
      <c r="F30" s="58">
        <v>0</v>
      </c>
      <c r="G30" s="58">
        <v>20</v>
      </c>
      <c r="H30" s="58">
        <v>2</v>
      </c>
      <c r="I30" s="58">
        <v>0</v>
      </c>
      <c r="J30" s="58">
        <v>0</v>
      </c>
      <c r="K30" s="58">
        <v>0</v>
      </c>
      <c r="L30" s="42">
        <f t="shared" si="6"/>
        <v>54.54545454545455</v>
      </c>
      <c r="M30" s="41">
        <f t="shared" si="1"/>
        <v>100</v>
      </c>
      <c r="N30" s="43">
        <v>78</v>
      </c>
      <c r="O30" s="58">
        <v>4</v>
      </c>
      <c r="P30" s="58">
        <v>31</v>
      </c>
      <c r="Q30" s="58">
        <v>0</v>
      </c>
      <c r="R30" s="58">
        <v>43</v>
      </c>
      <c r="S30" s="58">
        <v>2</v>
      </c>
      <c r="T30" s="58">
        <v>0</v>
      </c>
      <c r="U30" s="58">
        <v>0</v>
      </c>
      <c r="V30" s="58">
        <v>0</v>
      </c>
      <c r="W30" s="42">
        <f>(O30+P30)*100/N30</f>
        <v>44.87179487179487</v>
      </c>
      <c r="X30" s="43">
        <f>(N30-T30)*100/N30</f>
        <v>100</v>
      </c>
      <c r="Y30" s="91" t="str">
        <f>IF(W30='качество и успеваемость  за  го'!O30,"верно","ошибка")</f>
        <v>верно</v>
      </c>
      <c r="Z30" s="91" t="str">
        <f>IF(L30='качество и успеваемость  за  го'!I30,"верно","ошибка")</f>
        <v>верно</v>
      </c>
    </row>
    <row r="31" spans="1:26" ht="15.75">
      <c r="A31" s="8">
        <v>28</v>
      </c>
      <c r="B31" s="57" t="s">
        <v>45</v>
      </c>
      <c r="C31" s="41">
        <v>27</v>
      </c>
      <c r="D31" s="58">
        <v>5</v>
      </c>
      <c r="E31" s="58">
        <v>10</v>
      </c>
      <c r="F31" s="58">
        <v>0</v>
      </c>
      <c r="G31" s="58">
        <v>12</v>
      </c>
      <c r="H31" s="58">
        <v>1</v>
      </c>
      <c r="I31" s="58">
        <v>0</v>
      </c>
      <c r="J31" s="58">
        <v>0</v>
      </c>
      <c r="K31" s="58">
        <v>0</v>
      </c>
      <c r="L31" s="42">
        <f t="shared" si="6"/>
        <v>55.55555555555556</v>
      </c>
      <c r="M31" s="41">
        <f t="shared" si="1"/>
        <v>100</v>
      </c>
      <c r="N31" s="43">
        <v>53</v>
      </c>
      <c r="O31" s="58">
        <v>3</v>
      </c>
      <c r="P31" s="58">
        <v>15</v>
      </c>
      <c r="Q31" s="58">
        <v>0</v>
      </c>
      <c r="R31" s="58">
        <v>35</v>
      </c>
      <c r="S31" s="58">
        <v>1</v>
      </c>
      <c r="T31" s="58">
        <v>0</v>
      </c>
      <c r="U31" s="58">
        <v>0</v>
      </c>
      <c r="V31" s="58">
        <v>0</v>
      </c>
      <c r="W31" s="42">
        <f>(O31+P31)*100/N31</f>
        <v>33.9622641509434</v>
      </c>
      <c r="X31" s="43">
        <f>(N31-T31)*100/N31</f>
        <v>100</v>
      </c>
      <c r="Y31" s="91" t="str">
        <f>IF(W31='качество и успеваемость  за  го'!O31,"верно","ошибка")</f>
        <v>верно</v>
      </c>
      <c r="Z31" s="91" t="str">
        <f>IF(L31='качество и успеваемость  за  го'!I31,"верно","ошибка")</f>
        <v>верно</v>
      </c>
    </row>
    <row r="32" spans="1:26" ht="15.75">
      <c r="A32" s="60"/>
      <c r="B32" s="61" t="s">
        <v>67</v>
      </c>
      <c r="C32" s="41">
        <f>D32+E32+G32+I32</f>
        <v>467</v>
      </c>
      <c r="D32" s="55">
        <f aca="true" t="shared" si="7" ref="D32:K32">SUM(D12:D31)</f>
        <v>53</v>
      </c>
      <c r="E32" s="55">
        <f t="shared" si="7"/>
        <v>196</v>
      </c>
      <c r="F32" s="55">
        <f t="shared" si="7"/>
        <v>35</v>
      </c>
      <c r="G32" s="55">
        <f t="shared" si="7"/>
        <v>217</v>
      </c>
      <c r="H32" s="55">
        <f t="shared" si="7"/>
        <v>47</v>
      </c>
      <c r="I32" s="55">
        <f t="shared" si="7"/>
        <v>1</v>
      </c>
      <c r="J32" s="55">
        <f t="shared" si="7"/>
        <v>0</v>
      </c>
      <c r="K32" s="55">
        <f t="shared" si="7"/>
        <v>0</v>
      </c>
      <c r="L32" s="42">
        <f t="shared" si="6"/>
        <v>53.319057815845824</v>
      </c>
      <c r="M32" s="42">
        <f t="shared" si="1"/>
        <v>99.78586723768737</v>
      </c>
      <c r="N32" s="43">
        <f aca="true" t="shared" si="8" ref="N32:V32">SUM(N12:N31)</f>
        <v>817</v>
      </c>
      <c r="O32" s="55">
        <f t="shared" si="8"/>
        <v>58</v>
      </c>
      <c r="P32" s="55">
        <f t="shared" si="8"/>
        <v>272</v>
      </c>
      <c r="Q32" s="55">
        <f t="shared" si="8"/>
        <v>51</v>
      </c>
      <c r="R32" s="55">
        <f t="shared" si="8"/>
        <v>480</v>
      </c>
      <c r="S32" s="55">
        <f t="shared" si="8"/>
        <v>72</v>
      </c>
      <c r="T32" s="55">
        <f t="shared" si="8"/>
        <v>6</v>
      </c>
      <c r="U32" s="55">
        <f t="shared" si="8"/>
        <v>0</v>
      </c>
      <c r="V32" s="55">
        <f t="shared" si="8"/>
        <v>0</v>
      </c>
      <c r="W32" s="42">
        <f>(O32+P32)*100/N32</f>
        <v>40.391676866585065</v>
      </c>
      <c r="X32" s="92">
        <f>(N32-T32)/N32*100</f>
        <v>99.265605875153</v>
      </c>
      <c r="Y32" s="91" t="str">
        <f>IF(W32='качество и успеваемость  за  го'!O32,"верно","ошибка")</f>
        <v>верно</v>
      </c>
      <c r="Z32" s="91" t="str">
        <f>IF(L32='качество и успеваемость  за  го'!I32,"верно","ошибка")</f>
        <v>верно</v>
      </c>
    </row>
    <row r="33" spans="2:26" ht="15.75">
      <c r="B33" s="61" t="s">
        <v>68</v>
      </c>
      <c r="C33" s="41">
        <f aca="true" t="shared" si="9" ref="C33:K33">C11+C32</f>
        <v>2388</v>
      </c>
      <c r="D33" s="41">
        <f t="shared" si="9"/>
        <v>425</v>
      </c>
      <c r="E33" s="41">
        <f t="shared" si="9"/>
        <v>1205</v>
      </c>
      <c r="F33" s="55">
        <f t="shared" si="9"/>
        <v>467</v>
      </c>
      <c r="G33" s="55">
        <f t="shared" si="9"/>
        <v>757</v>
      </c>
      <c r="H33" s="55">
        <f t="shared" si="9"/>
        <v>254</v>
      </c>
      <c r="I33" s="55">
        <f t="shared" si="9"/>
        <v>2</v>
      </c>
      <c r="J33" s="55">
        <f t="shared" si="9"/>
        <v>1</v>
      </c>
      <c r="K33" s="55">
        <f t="shared" si="9"/>
        <v>0</v>
      </c>
      <c r="L33" s="42">
        <f t="shared" si="6"/>
        <v>68.25795644891122</v>
      </c>
      <c r="M33" s="42">
        <f t="shared" si="1"/>
        <v>99.91624790619765</v>
      </c>
      <c r="N33" s="43">
        <f aca="true" t="shared" si="10" ref="N33:V33">N11+N32</f>
        <v>3684</v>
      </c>
      <c r="O33" s="55">
        <f t="shared" si="10"/>
        <v>362</v>
      </c>
      <c r="P33" s="55">
        <f t="shared" si="10"/>
        <v>1353</v>
      </c>
      <c r="Q33" s="55">
        <f t="shared" si="10"/>
        <v>653</v>
      </c>
      <c r="R33" s="55">
        <f t="shared" si="10"/>
        <v>1951</v>
      </c>
      <c r="S33" s="55">
        <f t="shared" si="10"/>
        <v>661</v>
      </c>
      <c r="T33" s="55">
        <f t="shared" si="10"/>
        <v>17</v>
      </c>
      <c r="U33" s="55">
        <f t="shared" si="10"/>
        <v>1</v>
      </c>
      <c r="V33" s="55">
        <f t="shared" si="10"/>
        <v>0</v>
      </c>
      <c r="W33" s="42">
        <f>(O33+P33)*100/N33</f>
        <v>46.552660152008684</v>
      </c>
      <c r="X33" s="92">
        <f>(N33-T33)/N33*100</f>
        <v>99.53854505971769</v>
      </c>
      <c r="Y33" s="91" t="str">
        <f>IF(W33='качество и успеваемость  за  го'!O33,"верно","ошибка")</f>
        <v>верно</v>
      </c>
      <c r="Z33" s="91" t="str">
        <f>IF(L33='качество и успеваемость  за  го'!I33,"верно","ошибка")</f>
        <v>верно</v>
      </c>
    </row>
    <row r="34" spans="3:26" ht="15.7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42"/>
      <c r="X34" s="92"/>
      <c r="Y34" s="91" t="str">
        <f>IF(W34='качество и успеваемость  за  го'!O34,"верно","ошибка")</f>
        <v>верно</v>
      </c>
      <c r="Z34" s="91" t="str">
        <f>IF(L34='качество и успеваемость  за  го'!I34,"верно","ошибка")</f>
        <v>верно</v>
      </c>
    </row>
    <row r="35" spans="1:26" ht="15.75" customHeight="1">
      <c r="A35" s="103" t="s">
        <v>90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3" t="s">
        <v>91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1"/>
      <c r="Y35" s="89"/>
      <c r="Z35" s="89"/>
    </row>
    <row r="36" spans="1:26" ht="15.75">
      <c r="A36" s="104" t="s">
        <v>2</v>
      </c>
      <c r="B36" s="101"/>
      <c r="C36" s="36" t="s">
        <v>56</v>
      </c>
      <c r="D36" s="36" t="s">
        <v>57</v>
      </c>
      <c r="E36" s="36" t="s">
        <v>58</v>
      </c>
      <c r="F36" s="36" t="s">
        <v>59</v>
      </c>
      <c r="G36" s="36" t="s">
        <v>60</v>
      </c>
      <c r="H36" s="36" t="s">
        <v>61</v>
      </c>
      <c r="I36" s="36" t="s">
        <v>62</v>
      </c>
      <c r="J36" s="36" t="s">
        <v>63</v>
      </c>
      <c r="K36" s="36" t="s">
        <v>64</v>
      </c>
      <c r="L36" s="36" t="s">
        <v>65</v>
      </c>
      <c r="M36" s="36" t="s">
        <v>66</v>
      </c>
      <c r="N36" s="62" t="s">
        <v>56</v>
      </c>
      <c r="O36" s="63" t="s">
        <v>57</v>
      </c>
      <c r="P36" s="63" t="s">
        <v>58</v>
      </c>
      <c r="Q36" s="63" t="s">
        <v>59</v>
      </c>
      <c r="R36" s="63" t="s">
        <v>60</v>
      </c>
      <c r="S36" s="63" t="s">
        <v>61</v>
      </c>
      <c r="T36" s="63" t="s">
        <v>62</v>
      </c>
      <c r="U36" s="63" t="s">
        <v>63</v>
      </c>
      <c r="V36" s="63" t="s">
        <v>64</v>
      </c>
      <c r="W36" s="63" t="s">
        <v>65</v>
      </c>
      <c r="X36" s="63" t="s">
        <v>66</v>
      </c>
      <c r="Y36" s="93" t="s">
        <v>92</v>
      </c>
      <c r="Z36" s="93" t="s">
        <v>93</v>
      </c>
    </row>
    <row r="37" spans="1:26" ht="15.75">
      <c r="A37" s="8">
        <v>1</v>
      </c>
      <c r="B37" s="40" t="s">
        <v>14</v>
      </c>
      <c r="C37" s="46">
        <f>D37+E37+G37+I37</f>
        <v>61</v>
      </c>
      <c r="D37" s="46">
        <v>10</v>
      </c>
      <c r="E37" s="46">
        <v>31</v>
      </c>
      <c r="F37" s="46">
        <v>0</v>
      </c>
      <c r="G37" s="46">
        <v>20</v>
      </c>
      <c r="H37" s="46">
        <v>9</v>
      </c>
      <c r="I37" s="46">
        <v>0</v>
      </c>
      <c r="J37" s="46">
        <v>0</v>
      </c>
      <c r="K37" s="46">
        <v>0</v>
      </c>
      <c r="L37" s="42">
        <f aca="true" t="shared" si="11" ref="L37:L45">(D37+E37)*100/C37</f>
        <v>67.21311475409836</v>
      </c>
      <c r="M37" s="55">
        <f aca="true" t="shared" si="12" ref="M37:M46">(C37-I37)*100/C37</f>
        <v>100</v>
      </c>
      <c r="N37" s="46">
        <v>658</v>
      </c>
      <c r="O37" s="46">
        <f aca="true" t="shared" si="13" ref="O37:V37">D4+O4+D37</f>
        <v>70</v>
      </c>
      <c r="P37" s="46">
        <f t="shared" si="13"/>
        <v>289</v>
      </c>
      <c r="Q37" s="46">
        <f t="shared" si="13"/>
        <v>6</v>
      </c>
      <c r="R37" s="46">
        <f t="shared" si="13"/>
        <v>302</v>
      </c>
      <c r="S37" s="46">
        <f t="shared" si="13"/>
        <v>33</v>
      </c>
      <c r="T37" s="46">
        <f t="shared" si="13"/>
        <v>0</v>
      </c>
      <c r="U37" s="46">
        <f t="shared" si="13"/>
        <v>0</v>
      </c>
      <c r="V37" s="46">
        <f t="shared" si="13"/>
        <v>0</v>
      </c>
      <c r="W37" s="42">
        <f aca="true" t="shared" si="14" ref="W37:W55">(O37+P37)*100/N37</f>
        <v>54.559270516717326</v>
      </c>
      <c r="X37" s="55">
        <f aca="true" t="shared" si="15" ref="X37:X55">(N37-T37)*100/N37</f>
        <v>100</v>
      </c>
      <c r="Y37" s="66" t="str">
        <f>IF(W37='качество и успеваемость  за  го'!AA4,"верно","ошибка")</f>
        <v>верно</v>
      </c>
      <c r="Z37" s="89" t="str">
        <f>IF(L37='качество и успеваемость  за  го'!U4,"верно","ошибка")</f>
        <v>верно</v>
      </c>
    </row>
    <row r="38" spans="1:26" ht="15.75">
      <c r="A38" s="8">
        <v>2</v>
      </c>
      <c r="B38" s="40" t="s">
        <v>15</v>
      </c>
      <c r="C38" s="46">
        <v>46</v>
      </c>
      <c r="D38" s="46">
        <v>5</v>
      </c>
      <c r="E38" s="46">
        <v>24</v>
      </c>
      <c r="F38" s="46">
        <v>0</v>
      </c>
      <c r="G38" s="46">
        <v>17</v>
      </c>
      <c r="H38" s="46">
        <v>3</v>
      </c>
      <c r="I38" s="46">
        <v>0</v>
      </c>
      <c r="J38" s="46">
        <v>0</v>
      </c>
      <c r="K38" s="46">
        <v>0</v>
      </c>
      <c r="L38" s="42">
        <f t="shared" si="11"/>
        <v>63.04347826086956</v>
      </c>
      <c r="M38" s="55">
        <f t="shared" si="12"/>
        <v>100</v>
      </c>
      <c r="N38" s="46">
        <v>653</v>
      </c>
      <c r="O38" s="46">
        <f aca="true" t="shared" si="16" ref="O38:V38">D5+O5+D38</f>
        <v>46</v>
      </c>
      <c r="P38" s="46">
        <f t="shared" si="16"/>
        <v>247</v>
      </c>
      <c r="Q38" s="46">
        <f t="shared" si="16"/>
        <v>4</v>
      </c>
      <c r="R38" s="46">
        <f t="shared" si="16"/>
        <v>360</v>
      </c>
      <c r="S38" s="46">
        <f t="shared" si="16"/>
        <v>20</v>
      </c>
      <c r="T38" s="46">
        <f t="shared" si="16"/>
        <v>0</v>
      </c>
      <c r="U38" s="46">
        <f t="shared" si="16"/>
        <v>0</v>
      </c>
      <c r="V38" s="46">
        <f t="shared" si="16"/>
        <v>0</v>
      </c>
      <c r="W38" s="42">
        <f t="shared" si="14"/>
        <v>44.8698315467075</v>
      </c>
      <c r="X38" s="55">
        <f t="shared" si="15"/>
        <v>100</v>
      </c>
      <c r="Y38" s="66" t="str">
        <f>IF(W38='качество и успеваемость  за  го'!AA5,"верно","ошибка")</f>
        <v>верно</v>
      </c>
      <c r="Z38" s="89" t="str">
        <f>IF(L38='качество и успеваемость  за  го'!U5,"верно","ошибка")</f>
        <v>верно</v>
      </c>
    </row>
    <row r="39" spans="1:26" ht="15.75">
      <c r="A39" s="8">
        <v>3</v>
      </c>
      <c r="B39" s="40" t="s">
        <v>16</v>
      </c>
      <c r="C39" s="46">
        <v>52</v>
      </c>
      <c r="D39" s="46">
        <v>4</v>
      </c>
      <c r="E39" s="46">
        <v>15</v>
      </c>
      <c r="F39" s="46">
        <v>13</v>
      </c>
      <c r="G39" s="46">
        <v>33</v>
      </c>
      <c r="H39" s="46">
        <v>31</v>
      </c>
      <c r="I39" s="46">
        <v>0</v>
      </c>
      <c r="J39" s="46">
        <v>0</v>
      </c>
      <c r="K39" s="46">
        <v>0</v>
      </c>
      <c r="L39" s="42">
        <f t="shared" si="11"/>
        <v>36.53846153846154</v>
      </c>
      <c r="M39" s="55">
        <f t="shared" si="12"/>
        <v>100</v>
      </c>
      <c r="N39" s="46">
        <f aca="true" t="shared" si="17" ref="N39:V39">C6+N6+C39</f>
        <v>604</v>
      </c>
      <c r="O39" s="46">
        <f t="shared" si="17"/>
        <v>54</v>
      </c>
      <c r="P39" s="46">
        <f t="shared" si="17"/>
        <v>201</v>
      </c>
      <c r="Q39" s="46">
        <f t="shared" si="17"/>
        <v>164</v>
      </c>
      <c r="R39" s="46">
        <f t="shared" si="17"/>
        <v>335</v>
      </c>
      <c r="S39" s="46">
        <f t="shared" si="17"/>
        <v>290</v>
      </c>
      <c r="T39" s="46">
        <f t="shared" si="17"/>
        <v>12</v>
      </c>
      <c r="U39" s="46">
        <f t="shared" si="17"/>
        <v>2</v>
      </c>
      <c r="V39" s="46">
        <f t="shared" si="17"/>
        <v>0</v>
      </c>
      <c r="W39" s="42">
        <f t="shared" si="14"/>
        <v>42.21854304635762</v>
      </c>
      <c r="X39" s="44">
        <f t="shared" si="15"/>
        <v>98.01324503311258</v>
      </c>
      <c r="Y39" s="66" t="str">
        <f>IF(W39='качество и успеваемость  за  го'!AA6,"верно","ошибка")</f>
        <v>верно</v>
      </c>
      <c r="Z39" s="89" t="str">
        <f>IF(L39='качество и успеваемость  за  го'!U6,"верно","ошибка")</f>
        <v>верно</v>
      </c>
    </row>
    <row r="40" spans="1:26" ht="15.75">
      <c r="A40" s="8">
        <v>4</v>
      </c>
      <c r="B40" s="40" t="s">
        <v>17</v>
      </c>
      <c r="C40" s="46">
        <f>D40+E40+G40+I40</f>
        <v>92</v>
      </c>
      <c r="D40" s="46">
        <v>7</v>
      </c>
      <c r="E40" s="46">
        <v>69</v>
      </c>
      <c r="F40" s="46">
        <v>20</v>
      </c>
      <c r="G40" s="46">
        <v>16</v>
      </c>
      <c r="H40" s="46">
        <v>8</v>
      </c>
      <c r="I40" s="46">
        <v>0</v>
      </c>
      <c r="J40" s="46">
        <v>0</v>
      </c>
      <c r="K40" s="46">
        <v>0</v>
      </c>
      <c r="L40" s="42">
        <f t="shared" si="11"/>
        <v>82.6086956521739</v>
      </c>
      <c r="M40" s="55">
        <f t="shared" si="12"/>
        <v>100</v>
      </c>
      <c r="N40" s="46">
        <f>O40+P40+R40+T40</f>
        <v>1024</v>
      </c>
      <c r="O40" s="46">
        <f aca="true" t="shared" si="18" ref="O40:V40">D7+O7+D40</f>
        <v>132</v>
      </c>
      <c r="P40" s="46">
        <f t="shared" si="18"/>
        <v>521</v>
      </c>
      <c r="Q40" s="46">
        <f t="shared" si="18"/>
        <v>406</v>
      </c>
      <c r="R40" s="46">
        <f t="shared" si="18"/>
        <v>371</v>
      </c>
      <c r="S40" s="46">
        <f t="shared" si="18"/>
        <v>327</v>
      </c>
      <c r="T40" s="46">
        <f t="shared" si="18"/>
        <v>0</v>
      </c>
      <c r="U40" s="46">
        <f t="shared" si="18"/>
        <v>0</v>
      </c>
      <c r="V40" s="46">
        <f t="shared" si="18"/>
        <v>0</v>
      </c>
      <c r="W40" s="42">
        <f t="shared" si="14"/>
        <v>63.76953125</v>
      </c>
      <c r="X40" s="55">
        <f t="shared" si="15"/>
        <v>100</v>
      </c>
      <c r="Y40" s="66" t="str">
        <f>IF(W40='качество и успеваемость  за  го'!AA7,"верно","ошибка")</f>
        <v>верно</v>
      </c>
      <c r="Z40" s="89" t="str">
        <f>IF(L40='качество и успеваемость  за  го'!U7,"верно","ошибка")</f>
        <v>верно</v>
      </c>
    </row>
    <row r="41" spans="1:26" ht="15.75">
      <c r="A41" s="8">
        <v>5</v>
      </c>
      <c r="B41" s="40" t="s">
        <v>18</v>
      </c>
      <c r="C41" s="46">
        <v>69</v>
      </c>
      <c r="D41" s="46">
        <v>8</v>
      </c>
      <c r="E41" s="46">
        <v>38</v>
      </c>
      <c r="F41" s="46">
        <v>20</v>
      </c>
      <c r="G41" s="46">
        <v>23</v>
      </c>
      <c r="H41" s="46">
        <v>4</v>
      </c>
      <c r="I41" s="46">
        <v>0</v>
      </c>
      <c r="J41" s="46">
        <v>0</v>
      </c>
      <c r="K41" s="46">
        <v>0</v>
      </c>
      <c r="L41" s="42">
        <f t="shared" si="11"/>
        <v>66.66666666666667</v>
      </c>
      <c r="M41" s="55">
        <f t="shared" si="12"/>
        <v>100</v>
      </c>
      <c r="N41" s="46">
        <f>O41+P41+R41+T41</f>
        <v>949</v>
      </c>
      <c r="O41" s="46">
        <f aca="true" t="shared" si="19" ref="O41:V41">D8+O8+D41</f>
        <v>206</v>
      </c>
      <c r="P41" s="46">
        <f t="shared" si="19"/>
        <v>435</v>
      </c>
      <c r="Q41" s="46">
        <f t="shared" si="19"/>
        <v>350</v>
      </c>
      <c r="R41" s="46">
        <f t="shared" si="19"/>
        <v>308</v>
      </c>
      <c r="S41" s="46">
        <f t="shared" si="19"/>
        <v>79</v>
      </c>
      <c r="T41" s="46">
        <f t="shared" si="19"/>
        <v>0</v>
      </c>
      <c r="U41" s="46">
        <f t="shared" si="19"/>
        <v>0</v>
      </c>
      <c r="V41" s="46">
        <f t="shared" si="19"/>
        <v>0</v>
      </c>
      <c r="W41" s="42">
        <f t="shared" si="14"/>
        <v>67.54478398314015</v>
      </c>
      <c r="X41" s="55">
        <f t="shared" si="15"/>
        <v>100</v>
      </c>
      <c r="Y41" s="66" t="str">
        <f>IF(W41='качество и успеваемость  за  го'!AA8,"верно","ошибка")</f>
        <v>верно</v>
      </c>
      <c r="Z41" s="89" t="str">
        <f>IF(L41='качество и успеваемость  за  го'!U8,"верно","ошибка")</f>
        <v>верно</v>
      </c>
    </row>
    <row r="42" spans="1:26" ht="15.75">
      <c r="A42" s="8">
        <v>6</v>
      </c>
      <c r="B42" s="40" t="s">
        <v>19</v>
      </c>
      <c r="C42" s="46">
        <f>D42+E42+G42+I42</f>
        <v>56</v>
      </c>
      <c r="D42" s="46">
        <v>10</v>
      </c>
      <c r="E42" s="46">
        <v>27</v>
      </c>
      <c r="F42" s="46">
        <v>0</v>
      </c>
      <c r="G42" s="46">
        <v>19</v>
      </c>
      <c r="H42" s="46">
        <v>4</v>
      </c>
      <c r="I42" s="46">
        <v>0</v>
      </c>
      <c r="J42" s="46">
        <v>0</v>
      </c>
      <c r="K42" s="46">
        <v>0</v>
      </c>
      <c r="L42" s="42">
        <f t="shared" si="11"/>
        <v>66.07142857142857</v>
      </c>
      <c r="M42" s="55">
        <f t="shared" si="12"/>
        <v>100</v>
      </c>
      <c r="N42" s="46">
        <f>O42+P42+R42+T42</f>
        <v>1019</v>
      </c>
      <c r="O42" s="46">
        <f aca="true" t="shared" si="20" ref="O42:V42">D9+O9+D42</f>
        <v>158</v>
      </c>
      <c r="P42" s="46">
        <f t="shared" si="20"/>
        <v>455</v>
      </c>
      <c r="Q42" s="46">
        <f t="shared" si="20"/>
        <v>40</v>
      </c>
      <c r="R42" s="46">
        <f t="shared" si="20"/>
        <v>406</v>
      </c>
      <c r="S42" s="46">
        <f t="shared" si="20"/>
        <v>59</v>
      </c>
      <c r="T42" s="46">
        <f t="shared" si="20"/>
        <v>0</v>
      </c>
      <c r="U42" s="46">
        <f t="shared" si="20"/>
        <v>0</v>
      </c>
      <c r="V42" s="46">
        <f t="shared" si="20"/>
        <v>0</v>
      </c>
      <c r="W42" s="42">
        <f t="shared" si="14"/>
        <v>60.15701668302257</v>
      </c>
      <c r="X42" s="55">
        <f t="shared" si="15"/>
        <v>100</v>
      </c>
      <c r="Y42" s="66" t="str">
        <f>IF(W42='качество и успеваемость  за  го'!AA9,"верно","ошибка")</f>
        <v>верно</v>
      </c>
      <c r="Z42" s="89" t="str">
        <f>IF(L42='качество и успеваемость  за  го'!U9,"верно","ошибка")</f>
        <v>верно</v>
      </c>
    </row>
    <row r="43" spans="1:26" ht="15.75">
      <c r="A43" s="8">
        <v>8</v>
      </c>
      <c r="B43" s="40" t="s">
        <v>20</v>
      </c>
      <c r="C43" s="46">
        <v>62</v>
      </c>
      <c r="D43" s="46">
        <v>22</v>
      </c>
      <c r="E43" s="46">
        <v>32</v>
      </c>
      <c r="F43" s="46">
        <v>29</v>
      </c>
      <c r="G43" s="46">
        <v>8</v>
      </c>
      <c r="H43" s="46">
        <v>2</v>
      </c>
      <c r="I43" s="46">
        <v>0</v>
      </c>
      <c r="J43" s="46">
        <v>0</v>
      </c>
      <c r="K43" s="46">
        <v>0</v>
      </c>
      <c r="L43" s="42">
        <f t="shared" si="11"/>
        <v>87.09677419354838</v>
      </c>
      <c r="M43" s="55">
        <f t="shared" si="12"/>
        <v>100</v>
      </c>
      <c r="N43" s="46">
        <f>O43+P43+R43+T43</f>
        <v>319</v>
      </c>
      <c r="O43" s="46">
        <f aca="true" t="shared" si="21" ref="O43:V43">D10+O10+D43</f>
        <v>76</v>
      </c>
      <c r="P43" s="46">
        <f t="shared" si="21"/>
        <v>178</v>
      </c>
      <c r="Q43" s="46">
        <f t="shared" si="21"/>
        <v>146</v>
      </c>
      <c r="R43" s="46">
        <f t="shared" si="21"/>
        <v>65</v>
      </c>
      <c r="S43" s="46">
        <f t="shared" si="21"/>
        <v>49</v>
      </c>
      <c r="T43" s="46">
        <f t="shared" si="21"/>
        <v>0</v>
      </c>
      <c r="U43" s="46">
        <f t="shared" si="21"/>
        <v>0</v>
      </c>
      <c r="V43" s="46">
        <f t="shared" si="21"/>
        <v>0</v>
      </c>
      <c r="W43" s="42">
        <f t="shared" si="14"/>
        <v>79.62382445141066</v>
      </c>
      <c r="X43" s="55">
        <f t="shared" si="15"/>
        <v>100</v>
      </c>
      <c r="Y43" s="66" t="str">
        <f>IF(W43='качество и успеваемость  за  го'!AA10,"верно","ошибка")</f>
        <v>верно</v>
      </c>
      <c r="Z43" s="89" t="str">
        <f>IF(L43='качество и успеваемость  за  го'!U10,"верно","ошибка")</f>
        <v>верно</v>
      </c>
    </row>
    <row r="44" spans="1:26" ht="15.75">
      <c r="A44" s="21"/>
      <c r="B44" s="40" t="s">
        <v>21</v>
      </c>
      <c r="C44" s="46">
        <f>D44+E44+G44+I44</f>
        <v>438</v>
      </c>
      <c r="D44" s="55">
        <f aca="true" t="shared" si="22" ref="D44:K44">SUM(D37:D43)</f>
        <v>66</v>
      </c>
      <c r="E44" s="55">
        <f t="shared" si="22"/>
        <v>236</v>
      </c>
      <c r="F44" s="55">
        <f t="shared" si="22"/>
        <v>82</v>
      </c>
      <c r="G44" s="55">
        <f t="shared" si="22"/>
        <v>136</v>
      </c>
      <c r="H44" s="55">
        <f t="shared" si="22"/>
        <v>61</v>
      </c>
      <c r="I44" s="55">
        <f t="shared" si="22"/>
        <v>0</v>
      </c>
      <c r="J44" s="55">
        <f t="shared" si="22"/>
        <v>0</v>
      </c>
      <c r="K44" s="55">
        <f t="shared" si="22"/>
        <v>0</v>
      </c>
      <c r="L44" s="42">
        <f t="shared" si="11"/>
        <v>68.94977168949772</v>
      </c>
      <c r="M44" s="55">
        <f t="shared" si="12"/>
        <v>100</v>
      </c>
      <c r="N44" s="46">
        <f>SUM(N37:N43)</f>
        <v>5226</v>
      </c>
      <c r="O44" s="46">
        <f aca="true" t="shared" si="23" ref="O44:V44">D11+O11+D44</f>
        <v>742</v>
      </c>
      <c r="P44" s="46">
        <f t="shared" si="23"/>
        <v>2326</v>
      </c>
      <c r="Q44" s="46">
        <f t="shared" si="23"/>
        <v>1116</v>
      </c>
      <c r="R44" s="46">
        <f t="shared" si="23"/>
        <v>2147</v>
      </c>
      <c r="S44" s="46">
        <f t="shared" si="23"/>
        <v>857</v>
      </c>
      <c r="T44" s="46">
        <f t="shared" si="23"/>
        <v>12</v>
      </c>
      <c r="U44" s="46">
        <f t="shared" si="23"/>
        <v>2</v>
      </c>
      <c r="V44" s="46">
        <f t="shared" si="23"/>
        <v>0</v>
      </c>
      <c r="W44" s="42">
        <f t="shared" si="14"/>
        <v>58.70646766169154</v>
      </c>
      <c r="X44" s="44">
        <f t="shared" si="15"/>
        <v>99.77037887485649</v>
      </c>
      <c r="Y44" s="66" t="str">
        <f>IF(W44='качество и успеваемость  за  го'!AA11,"верно","ошибка")</f>
        <v>верно</v>
      </c>
      <c r="Z44" s="89" t="str">
        <f>IF(L44='качество и успеваемость  за  го'!U11,"верно","ошибка")</f>
        <v>верно</v>
      </c>
    </row>
    <row r="45" spans="1:26" ht="15.75">
      <c r="A45" s="8">
        <v>9</v>
      </c>
      <c r="B45" s="40" t="s">
        <v>22</v>
      </c>
      <c r="C45" s="46">
        <v>7</v>
      </c>
      <c r="D45" s="46">
        <v>3</v>
      </c>
      <c r="E45" s="46">
        <v>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2">
        <f t="shared" si="11"/>
        <v>100</v>
      </c>
      <c r="M45" s="55">
        <f t="shared" si="12"/>
        <v>100</v>
      </c>
      <c r="N45" s="46">
        <f>O45+P45+R45+T45</f>
        <v>93</v>
      </c>
      <c r="O45" s="46">
        <f aca="true" t="shared" si="24" ref="O45:V45">D12+O12+D45</f>
        <v>12</v>
      </c>
      <c r="P45" s="46">
        <f t="shared" si="24"/>
        <v>35</v>
      </c>
      <c r="Q45" s="46">
        <f t="shared" si="24"/>
        <v>0</v>
      </c>
      <c r="R45" s="46">
        <f t="shared" si="24"/>
        <v>42</v>
      </c>
      <c r="S45" s="46">
        <f t="shared" si="24"/>
        <v>3</v>
      </c>
      <c r="T45" s="46">
        <f t="shared" si="24"/>
        <v>4</v>
      </c>
      <c r="U45" s="46">
        <f t="shared" si="24"/>
        <v>0</v>
      </c>
      <c r="V45" s="46">
        <f t="shared" si="24"/>
        <v>0</v>
      </c>
      <c r="W45" s="42">
        <f t="shared" si="14"/>
        <v>50.53763440860215</v>
      </c>
      <c r="X45" s="44">
        <f t="shared" si="15"/>
        <v>95.6989247311828</v>
      </c>
      <c r="Y45" s="66" t="str">
        <f>IF(W45='качество и успеваемость  за  го'!AA12,"верно","ошибка")</f>
        <v>верно</v>
      </c>
      <c r="Z45" s="89" t="str">
        <f>IF(L45='качество и успеваемость  за  го'!U12,"верно","ошибка")</f>
        <v>верно</v>
      </c>
    </row>
    <row r="46" spans="1:26" ht="15.75">
      <c r="A46" s="8">
        <v>10</v>
      </c>
      <c r="B46" s="40" t="s">
        <v>23</v>
      </c>
      <c r="C46" s="46">
        <v>14</v>
      </c>
      <c r="D46" s="46">
        <v>3</v>
      </c>
      <c r="E46" s="46">
        <v>5</v>
      </c>
      <c r="F46" s="46">
        <v>0</v>
      </c>
      <c r="G46" s="46">
        <v>6</v>
      </c>
      <c r="H46" s="46">
        <v>0</v>
      </c>
      <c r="I46" s="46">
        <v>0</v>
      </c>
      <c r="J46" s="46">
        <v>0</v>
      </c>
      <c r="K46" s="46">
        <v>0</v>
      </c>
      <c r="L46" s="42">
        <v>57.1</v>
      </c>
      <c r="M46" s="55">
        <f t="shared" si="12"/>
        <v>100</v>
      </c>
      <c r="N46" s="46">
        <f>O46+P46+R46+T46</f>
        <v>114</v>
      </c>
      <c r="O46" s="46">
        <f aca="true" t="shared" si="25" ref="O46:V46">D13+O13+D46</f>
        <v>10</v>
      </c>
      <c r="P46" s="46">
        <f t="shared" si="25"/>
        <v>37</v>
      </c>
      <c r="Q46" s="46">
        <f t="shared" si="25"/>
        <v>0</v>
      </c>
      <c r="R46" s="46">
        <f t="shared" si="25"/>
        <v>67</v>
      </c>
      <c r="S46" s="46">
        <f t="shared" si="25"/>
        <v>5</v>
      </c>
      <c r="T46" s="46">
        <f t="shared" si="25"/>
        <v>0</v>
      </c>
      <c r="U46" s="46">
        <f t="shared" si="25"/>
        <v>0</v>
      </c>
      <c r="V46" s="46">
        <f t="shared" si="25"/>
        <v>0</v>
      </c>
      <c r="W46" s="42">
        <f t="shared" si="14"/>
        <v>41.228070175438596</v>
      </c>
      <c r="X46" s="55">
        <f t="shared" si="15"/>
        <v>100</v>
      </c>
      <c r="Y46" s="66" t="str">
        <f>IF(W46='качество и успеваемость  за  го'!AA13,"верно","ошибка")</f>
        <v>верно</v>
      </c>
      <c r="Z46" s="93" t="s">
        <v>94</v>
      </c>
    </row>
    <row r="47" spans="1:26" ht="15.75">
      <c r="A47" s="8">
        <v>11</v>
      </c>
      <c r="B47" s="40" t="s">
        <v>24</v>
      </c>
      <c r="C47" s="46">
        <f>D47+E47+G47+I47</f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2">
        <v>0</v>
      </c>
      <c r="M47" s="46">
        <v>0</v>
      </c>
      <c r="N47" s="46">
        <f>O47+P47+R47+T47</f>
        <v>9</v>
      </c>
      <c r="O47" s="46">
        <f aca="true" t="shared" si="26" ref="O47:V47">D14+O14+D47</f>
        <v>0</v>
      </c>
      <c r="P47" s="46">
        <f t="shared" si="26"/>
        <v>4</v>
      </c>
      <c r="Q47" s="46">
        <f t="shared" si="26"/>
        <v>0</v>
      </c>
      <c r="R47" s="46">
        <f t="shared" si="26"/>
        <v>5</v>
      </c>
      <c r="S47" s="46">
        <f t="shared" si="26"/>
        <v>4</v>
      </c>
      <c r="T47" s="46">
        <f t="shared" si="26"/>
        <v>0</v>
      </c>
      <c r="U47" s="46">
        <f t="shared" si="26"/>
        <v>0</v>
      </c>
      <c r="V47" s="46">
        <f t="shared" si="26"/>
        <v>0</v>
      </c>
      <c r="W47" s="42">
        <f t="shared" si="14"/>
        <v>44.44444444444444</v>
      </c>
      <c r="X47" s="55">
        <f t="shared" si="15"/>
        <v>100</v>
      </c>
      <c r="Y47" s="66" t="str">
        <f>IF(W47='качество и успеваемость  за  го'!AA14,"верно","ошибка")</f>
        <v>верно</v>
      </c>
      <c r="Z47" s="89" t="str">
        <f>IF(L47='качество и успеваемость  за  го'!U14,"верно","ошибка")</f>
        <v>верно</v>
      </c>
    </row>
    <row r="48" spans="1:26" ht="15.75">
      <c r="A48" s="8">
        <v>12</v>
      </c>
      <c r="B48" s="40" t="s">
        <v>25</v>
      </c>
      <c r="C48" s="46">
        <f>D48+E48+G48+I48</f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2">
        <v>0</v>
      </c>
      <c r="M48" s="46">
        <v>0</v>
      </c>
      <c r="N48" s="46">
        <f>O48+P48+R48+T48</f>
        <v>22</v>
      </c>
      <c r="O48" s="46">
        <f aca="true" t="shared" si="27" ref="O48:V48">D15+O15+D48</f>
        <v>1</v>
      </c>
      <c r="P48" s="46">
        <f t="shared" si="27"/>
        <v>9</v>
      </c>
      <c r="Q48" s="46">
        <f t="shared" si="27"/>
        <v>4</v>
      </c>
      <c r="R48" s="46">
        <f t="shared" si="27"/>
        <v>12</v>
      </c>
      <c r="S48" s="46">
        <f t="shared" si="27"/>
        <v>9</v>
      </c>
      <c r="T48" s="46">
        <f t="shared" si="27"/>
        <v>0</v>
      </c>
      <c r="U48" s="46">
        <f t="shared" si="27"/>
        <v>0</v>
      </c>
      <c r="V48" s="46">
        <f t="shared" si="27"/>
        <v>0</v>
      </c>
      <c r="W48" s="42">
        <f t="shared" si="14"/>
        <v>45.45454545454545</v>
      </c>
      <c r="X48" s="55">
        <f t="shared" si="15"/>
        <v>100</v>
      </c>
      <c r="Y48" s="66" t="str">
        <f>IF(W48='качество и успеваемость  за  го'!AA15,"верно","ошибка")</f>
        <v>верно</v>
      </c>
      <c r="Z48" s="89" t="str">
        <f>IF(L48='качество и успеваемость  за  го'!U15,"верно","ошибка")</f>
        <v>верно</v>
      </c>
    </row>
    <row r="49" spans="1:26" ht="15.75">
      <c r="A49" s="8">
        <v>13</v>
      </c>
      <c r="B49" s="40" t="s">
        <v>29</v>
      </c>
      <c r="C49" s="46">
        <v>14</v>
      </c>
      <c r="D49" s="46">
        <v>1</v>
      </c>
      <c r="E49" s="46">
        <v>5</v>
      </c>
      <c r="F49" s="46">
        <v>1</v>
      </c>
      <c r="G49" s="46">
        <v>8</v>
      </c>
      <c r="H49" s="46">
        <v>8</v>
      </c>
      <c r="I49" s="46">
        <v>0</v>
      </c>
      <c r="J49" s="46">
        <v>0</v>
      </c>
      <c r="K49" s="46">
        <v>0</v>
      </c>
      <c r="L49" s="42">
        <f>(D49+E49)*100/C49</f>
        <v>42.857142857142854</v>
      </c>
      <c r="M49" s="46">
        <v>100</v>
      </c>
      <c r="N49" s="46">
        <f>O49+P49+R49+T49</f>
        <v>123</v>
      </c>
      <c r="O49" s="46">
        <f aca="true" t="shared" si="28" ref="O49:V49">D16+O16+D49</f>
        <v>11</v>
      </c>
      <c r="P49" s="46">
        <f t="shared" si="28"/>
        <v>49</v>
      </c>
      <c r="Q49" s="46">
        <f t="shared" si="28"/>
        <v>39</v>
      </c>
      <c r="R49" s="46">
        <f t="shared" si="28"/>
        <v>62</v>
      </c>
      <c r="S49" s="46">
        <f t="shared" si="28"/>
        <v>42</v>
      </c>
      <c r="T49" s="46">
        <f t="shared" si="28"/>
        <v>1</v>
      </c>
      <c r="U49" s="46">
        <f t="shared" si="28"/>
        <v>0</v>
      </c>
      <c r="V49" s="46">
        <f t="shared" si="28"/>
        <v>0</v>
      </c>
      <c r="W49" s="42">
        <f t="shared" si="14"/>
        <v>48.78048780487805</v>
      </c>
      <c r="X49" s="44">
        <f t="shared" si="15"/>
        <v>99.1869918699187</v>
      </c>
      <c r="Y49" s="66" t="str">
        <f>IF(W49='качество и успеваемость  за  го'!AA16,"верно","ошибка")</f>
        <v>верно</v>
      </c>
      <c r="Z49" s="89" t="str">
        <f>IF(L49='качество и успеваемость  за  го'!U16,"верно","ошибка")</f>
        <v>верно</v>
      </c>
    </row>
    <row r="50" spans="1:26" ht="15.75">
      <c r="A50" s="8">
        <v>14</v>
      </c>
      <c r="B50" s="40" t="s">
        <v>30</v>
      </c>
      <c r="C50" s="46">
        <f>D50+E50+G50+I50</f>
        <v>5</v>
      </c>
      <c r="D50" s="46">
        <v>1</v>
      </c>
      <c r="E50" s="46">
        <v>2</v>
      </c>
      <c r="F50" s="46">
        <v>0</v>
      </c>
      <c r="G50" s="46">
        <v>2</v>
      </c>
      <c r="H50" s="46">
        <v>0</v>
      </c>
      <c r="I50" s="46">
        <v>0</v>
      </c>
      <c r="J50" s="46">
        <v>0</v>
      </c>
      <c r="K50" s="46">
        <v>0</v>
      </c>
      <c r="L50" s="42">
        <f>(D50+E50)*100/C50</f>
        <v>60</v>
      </c>
      <c r="M50" s="55">
        <f>(C50-I50)*100/C50</f>
        <v>100</v>
      </c>
      <c r="N50" s="46">
        <v>55</v>
      </c>
      <c r="O50" s="46">
        <f aca="true" t="shared" si="29" ref="O50:O64">D17+O17+D50</f>
        <v>2</v>
      </c>
      <c r="P50" s="46">
        <v>25</v>
      </c>
      <c r="Q50" s="46">
        <f>F17+Q17+F50</f>
        <v>0</v>
      </c>
      <c r="R50" s="46">
        <v>31</v>
      </c>
      <c r="S50" s="46">
        <f>H17+S17+H50</f>
        <v>0</v>
      </c>
      <c r="T50" s="46">
        <f>I17+T17+I50</f>
        <v>0</v>
      </c>
      <c r="U50" s="46">
        <f>J17+U17+J50</f>
        <v>0</v>
      </c>
      <c r="V50" s="46">
        <f>K17+V17+K50</f>
        <v>0</v>
      </c>
      <c r="W50" s="42">
        <f t="shared" si="14"/>
        <v>49.09090909090909</v>
      </c>
      <c r="X50" s="55">
        <f t="shared" si="15"/>
        <v>100</v>
      </c>
      <c r="Y50" s="66" t="str">
        <f>IF(W50='качество и успеваемость  за  го'!AA17,"верно","ошибка")</f>
        <v>верно</v>
      </c>
      <c r="Z50" s="89" t="str">
        <f>IF(L50='качество и успеваемость  за  го'!U17,"верно","ошибка")</f>
        <v>верно</v>
      </c>
    </row>
    <row r="51" spans="1:26" ht="15.75">
      <c r="A51" s="8">
        <v>15</v>
      </c>
      <c r="B51" s="40" t="s">
        <v>31</v>
      </c>
      <c r="C51" s="46">
        <f>D51+E51+G51+I51</f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2">
        <v>0</v>
      </c>
      <c r="M51" s="46">
        <v>0</v>
      </c>
      <c r="N51" s="46">
        <f>O51+P51+R51+T51</f>
        <v>3</v>
      </c>
      <c r="O51" s="46">
        <f t="shared" si="29"/>
        <v>0</v>
      </c>
      <c r="P51" s="46">
        <f aca="true" t="shared" si="30" ref="P51:V51">E18+P18+E51</f>
        <v>2</v>
      </c>
      <c r="Q51" s="46">
        <f t="shared" si="30"/>
        <v>0</v>
      </c>
      <c r="R51" s="46">
        <f t="shared" si="30"/>
        <v>1</v>
      </c>
      <c r="S51" s="46">
        <f t="shared" si="30"/>
        <v>0</v>
      </c>
      <c r="T51" s="46">
        <f t="shared" si="30"/>
        <v>0</v>
      </c>
      <c r="U51" s="46">
        <f t="shared" si="30"/>
        <v>0</v>
      </c>
      <c r="V51" s="46">
        <f t="shared" si="30"/>
        <v>0</v>
      </c>
      <c r="W51" s="42">
        <f t="shared" si="14"/>
        <v>66.66666666666667</v>
      </c>
      <c r="X51" s="55">
        <f t="shared" si="15"/>
        <v>100</v>
      </c>
      <c r="Y51" s="66" t="str">
        <f>IF(W51='качество и успеваемость  за  го'!AA18,"верно","ошибка")</f>
        <v>верно</v>
      </c>
      <c r="Z51" s="89" t="str">
        <f>IF(L51='качество и успеваемость  за  го'!U18,"верно","ошибка")</f>
        <v>верно</v>
      </c>
    </row>
    <row r="52" spans="1:26" ht="15.75">
      <c r="A52" s="8">
        <v>16</v>
      </c>
      <c r="B52" s="40" t="s">
        <v>32</v>
      </c>
      <c r="C52" s="46">
        <f>D52+E52+G52+I52</f>
        <v>6</v>
      </c>
      <c r="D52" s="46">
        <v>0</v>
      </c>
      <c r="E52" s="46">
        <v>5</v>
      </c>
      <c r="F52" s="46">
        <v>0</v>
      </c>
      <c r="G52" s="46">
        <v>1</v>
      </c>
      <c r="H52" s="46">
        <v>0</v>
      </c>
      <c r="I52" s="46">
        <v>0</v>
      </c>
      <c r="J52" s="46">
        <v>0</v>
      </c>
      <c r="K52" s="46">
        <v>0</v>
      </c>
      <c r="L52" s="42">
        <f>(D52+E52)*100/C52</f>
        <v>83.33333333333333</v>
      </c>
      <c r="M52" s="55">
        <f>(C52-I52)*100/C52</f>
        <v>100</v>
      </c>
      <c r="N52" s="46">
        <f>O52+P52+R52+T52</f>
        <v>70</v>
      </c>
      <c r="O52" s="46">
        <f t="shared" si="29"/>
        <v>7</v>
      </c>
      <c r="P52" s="46">
        <f aca="true" t="shared" si="31" ref="P52:V52">E19+P19+E52</f>
        <v>29</v>
      </c>
      <c r="Q52" s="46">
        <f t="shared" si="31"/>
        <v>1</v>
      </c>
      <c r="R52" s="46">
        <f t="shared" si="31"/>
        <v>34</v>
      </c>
      <c r="S52" s="46">
        <f t="shared" si="31"/>
        <v>4</v>
      </c>
      <c r="T52" s="46">
        <f t="shared" si="31"/>
        <v>0</v>
      </c>
      <c r="U52" s="46">
        <f t="shared" si="31"/>
        <v>0</v>
      </c>
      <c r="V52" s="46">
        <f t="shared" si="31"/>
        <v>0</v>
      </c>
      <c r="W52" s="42">
        <f t="shared" si="14"/>
        <v>51.42857142857143</v>
      </c>
      <c r="X52" s="55">
        <f t="shared" si="15"/>
        <v>100</v>
      </c>
      <c r="Y52" s="66" t="str">
        <f>IF(W52='качество и успеваемость  за  го'!AA19,"верно","ошибка")</f>
        <v>верно</v>
      </c>
      <c r="Z52" s="89" t="str">
        <f>IF(L52='качество и успеваемость  за  го'!U19,"верно","ошибка")</f>
        <v>верно</v>
      </c>
    </row>
    <row r="53" spans="1:26" ht="15.75">
      <c r="A53" s="8">
        <v>17</v>
      </c>
      <c r="B53" s="40" t="s">
        <v>33</v>
      </c>
      <c r="C53" s="46">
        <v>12</v>
      </c>
      <c r="D53" s="46">
        <v>1</v>
      </c>
      <c r="E53" s="46">
        <v>7</v>
      </c>
      <c r="F53" s="46">
        <v>0</v>
      </c>
      <c r="G53" s="46">
        <v>4</v>
      </c>
      <c r="H53" s="46">
        <v>0</v>
      </c>
      <c r="I53" s="46">
        <v>0</v>
      </c>
      <c r="J53" s="46">
        <v>0</v>
      </c>
      <c r="K53" s="46">
        <v>0</v>
      </c>
      <c r="L53" s="42">
        <f>(D53+E53)*100/C53</f>
        <v>66.66666666666667</v>
      </c>
      <c r="M53" s="55">
        <f>(C53-I53)*100/C53</f>
        <v>100</v>
      </c>
      <c r="N53" s="46">
        <v>98</v>
      </c>
      <c r="O53" s="46">
        <f t="shared" si="29"/>
        <v>8</v>
      </c>
      <c r="P53" s="46">
        <f aca="true" t="shared" si="32" ref="P53:V53">E20+P20+E53</f>
        <v>37</v>
      </c>
      <c r="Q53" s="46">
        <f t="shared" si="32"/>
        <v>1</v>
      </c>
      <c r="R53" s="46">
        <f t="shared" si="32"/>
        <v>51</v>
      </c>
      <c r="S53" s="46">
        <f t="shared" si="32"/>
        <v>3</v>
      </c>
      <c r="T53" s="46">
        <f t="shared" si="32"/>
        <v>1</v>
      </c>
      <c r="U53" s="46">
        <f t="shared" si="32"/>
        <v>0</v>
      </c>
      <c r="V53" s="46">
        <f t="shared" si="32"/>
        <v>0</v>
      </c>
      <c r="W53" s="42">
        <f t="shared" si="14"/>
        <v>45.91836734693877</v>
      </c>
      <c r="X53" s="44">
        <f t="shared" si="15"/>
        <v>98.9795918367347</v>
      </c>
      <c r="Y53" s="66" t="str">
        <f>IF(W53='качество и успеваемость  за  го'!AA20,"верно","ошибка")</f>
        <v>верно</v>
      </c>
      <c r="Z53" s="89" t="str">
        <f>IF(L53='качество и успеваемость  за  го'!U20,"верно","ошибка")</f>
        <v>верно</v>
      </c>
    </row>
    <row r="54" spans="1:26" ht="15.75">
      <c r="A54" s="8">
        <v>18</v>
      </c>
      <c r="B54" s="40" t="s">
        <v>34</v>
      </c>
      <c r="C54" s="46">
        <v>10</v>
      </c>
      <c r="D54" s="46">
        <v>3</v>
      </c>
      <c r="E54" s="46">
        <v>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2">
        <f>(D54+E54)*100/C54</f>
        <v>80</v>
      </c>
      <c r="M54" s="55">
        <f>(C54-I54)*100/C54</f>
        <v>100</v>
      </c>
      <c r="N54" s="46">
        <v>82</v>
      </c>
      <c r="O54" s="46">
        <f t="shared" si="29"/>
        <v>15</v>
      </c>
      <c r="P54" s="46">
        <f>E21+P21+E54</f>
        <v>25</v>
      </c>
      <c r="Q54" s="46">
        <f>F21+Q21+F54</f>
        <v>1</v>
      </c>
      <c r="R54" s="46">
        <f>G21+R21+G54</f>
        <v>40</v>
      </c>
      <c r="S54" s="46">
        <v>0</v>
      </c>
      <c r="T54" s="46">
        <f>I21+T21+I54</f>
        <v>0</v>
      </c>
      <c r="U54" s="46">
        <f>J21+U21+J54</f>
        <v>0</v>
      </c>
      <c r="V54" s="46">
        <f>K21+V21+K54</f>
        <v>0</v>
      </c>
      <c r="W54" s="42">
        <f t="shared" si="14"/>
        <v>48.78048780487805</v>
      </c>
      <c r="X54" s="55">
        <f t="shared" si="15"/>
        <v>100</v>
      </c>
      <c r="Y54" s="66" t="str">
        <f>IF(W54='качество и успеваемость  за  го'!AA21,"верно","ошибка")</f>
        <v>верно</v>
      </c>
      <c r="Z54" s="89" t="str">
        <f>IF(L54='качество и успеваемость  за  го'!U21,"верно","ошибка")</f>
        <v>верно</v>
      </c>
    </row>
    <row r="55" spans="1:26" ht="15.75">
      <c r="A55" s="8">
        <v>19</v>
      </c>
      <c r="B55" s="40" t="s">
        <v>35</v>
      </c>
      <c r="C55" s="46">
        <f>D55+E55+G55+I55</f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2">
        <v>0</v>
      </c>
      <c r="M55" s="46">
        <v>0</v>
      </c>
      <c r="N55" s="46">
        <f>O55+P55+R55+T55</f>
        <v>10</v>
      </c>
      <c r="O55" s="46">
        <f t="shared" si="29"/>
        <v>2</v>
      </c>
      <c r="P55" s="46">
        <f>E22+P22+E55</f>
        <v>3</v>
      </c>
      <c r="Q55" s="46">
        <f>F22+Q22+F55</f>
        <v>1</v>
      </c>
      <c r="R55" s="46">
        <f>G22+R22+G55</f>
        <v>5</v>
      </c>
      <c r="S55" s="46">
        <f>H22+S21+H55</f>
        <v>0</v>
      </c>
      <c r="T55" s="46">
        <f>I22+T22+I55</f>
        <v>0</v>
      </c>
      <c r="U55" s="46">
        <f>J22+U22+J55</f>
        <v>0</v>
      </c>
      <c r="V55" s="46">
        <f>K22+V22+K55</f>
        <v>0</v>
      </c>
      <c r="W55" s="42">
        <f t="shared" si="14"/>
        <v>50</v>
      </c>
      <c r="X55" s="55">
        <f t="shared" si="15"/>
        <v>100</v>
      </c>
      <c r="Y55" s="66" t="str">
        <f>IF(W55='качество и успеваемость  за  го'!AA22,"верно","ошибка")</f>
        <v>верно</v>
      </c>
      <c r="Z55" s="89" t="str">
        <f>IF(L55='качество и успеваемость  за  го'!U22,"верно","ошибка")</f>
        <v>верно</v>
      </c>
    </row>
    <row r="56" spans="1:26" ht="15.75">
      <c r="A56" s="8">
        <v>20</v>
      </c>
      <c r="B56" s="40" t="s">
        <v>36</v>
      </c>
      <c r="C56" s="46">
        <f>D56+E56+G56+I56</f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2">
        <v>0</v>
      </c>
      <c r="M56" s="46">
        <v>0</v>
      </c>
      <c r="N56" s="46">
        <v>82</v>
      </c>
      <c r="O56" s="46">
        <f t="shared" si="29"/>
        <v>4</v>
      </c>
      <c r="P56" s="46">
        <f>E23+P23+E56</f>
        <v>26</v>
      </c>
      <c r="Q56" s="46">
        <f>F23+Q23+F56</f>
        <v>2</v>
      </c>
      <c r="R56" s="46">
        <v>52</v>
      </c>
      <c r="S56" s="46">
        <f>H23+S23+H56</f>
        <v>2</v>
      </c>
      <c r="T56" s="46">
        <f>I23+T23+I56</f>
        <v>0</v>
      </c>
      <c r="U56" s="46">
        <v>0</v>
      </c>
      <c r="V56" s="46">
        <f>K23+V23+K56</f>
        <v>0</v>
      </c>
      <c r="W56" s="42">
        <v>36.6</v>
      </c>
      <c r="X56" s="46">
        <v>100</v>
      </c>
      <c r="Y56" s="94" t="s">
        <v>94</v>
      </c>
      <c r="Z56" s="89" t="str">
        <f>IF(L56='качество и успеваемость  за  го'!U23,"верно","ошибка")</f>
        <v>верно</v>
      </c>
    </row>
    <row r="57" spans="1:26" ht="15.75">
      <c r="A57" s="8">
        <v>21</v>
      </c>
      <c r="B57" s="40" t="s">
        <v>38</v>
      </c>
      <c r="C57" s="46">
        <v>13</v>
      </c>
      <c r="D57" s="46">
        <v>3</v>
      </c>
      <c r="E57" s="46">
        <v>6</v>
      </c>
      <c r="F57" s="46">
        <v>0</v>
      </c>
      <c r="G57" s="46">
        <v>4</v>
      </c>
      <c r="H57" s="46">
        <v>1</v>
      </c>
      <c r="I57" s="46">
        <v>0</v>
      </c>
      <c r="J57" s="46">
        <v>0</v>
      </c>
      <c r="K57" s="46">
        <v>0</v>
      </c>
      <c r="L57" s="42">
        <f>(D57+E57)*100/C57</f>
        <v>69.23076923076923</v>
      </c>
      <c r="M57" s="55">
        <f>(C57-I57)*100/C57</f>
        <v>100</v>
      </c>
      <c r="N57" s="46">
        <f>O57+P57+R57+T57</f>
        <v>113</v>
      </c>
      <c r="O57" s="46">
        <f t="shared" si="29"/>
        <v>15</v>
      </c>
      <c r="P57" s="46">
        <f>E24+P24+E57</f>
        <v>35</v>
      </c>
      <c r="Q57" s="46">
        <f>F24+Q24+F57</f>
        <v>2</v>
      </c>
      <c r="R57" s="46">
        <f>G24+R24+G57</f>
        <v>62</v>
      </c>
      <c r="S57" s="46">
        <v>8</v>
      </c>
      <c r="T57" s="46">
        <f>I24+T24+I57</f>
        <v>1</v>
      </c>
      <c r="U57" s="46">
        <f>J24+U24+J57</f>
        <v>0</v>
      </c>
      <c r="V57" s="46">
        <f>K24+V24+K57</f>
        <v>0</v>
      </c>
      <c r="W57" s="42">
        <f>(O57+P57)*100/N57</f>
        <v>44.24778761061947</v>
      </c>
      <c r="X57" s="44">
        <f aca="true" t="shared" si="33" ref="X57:X66">(N57-T57)*100/N57</f>
        <v>99.11504424778761</v>
      </c>
      <c r="Y57" s="66" t="str">
        <f>IF(W57='качество и успеваемость  за  го'!AA24,"верно","ошибка")</f>
        <v>верно</v>
      </c>
      <c r="Z57" s="89" t="str">
        <f>IF(L57='качество и успеваемость  за  го'!U24,"верно","ошибка")</f>
        <v>верно</v>
      </c>
    </row>
    <row r="58" spans="1:26" ht="15.75">
      <c r="A58" s="8">
        <v>22</v>
      </c>
      <c r="B58" s="40" t="s">
        <v>39</v>
      </c>
      <c r="C58" s="46">
        <v>6</v>
      </c>
      <c r="D58" s="46">
        <v>1</v>
      </c>
      <c r="E58" s="46">
        <v>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2">
        <f>(D58+E58)*100/C58</f>
        <v>100</v>
      </c>
      <c r="M58" s="55">
        <f>(C58-I58)*100/C58</f>
        <v>100</v>
      </c>
      <c r="N58" s="46">
        <f>O58+P58+R58+T58</f>
        <v>94</v>
      </c>
      <c r="O58" s="46">
        <f t="shared" si="29"/>
        <v>16</v>
      </c>
      <c r="P58" s="46">
        <f aca="true" t="shared" si="34" ref="P58:V58">E25+P25+E58</f>
        <v>44</v>
      </c>
      <c r="Q58" s="46">
        <f t="shared" si="34"/>
        <v>1</v>
      </c>
      <c r="R58" s="46">
        <f t="shared" si="34"/>
        <v>34</v>
      </c>
      <c r="S58" s="46">
        <f t="shared" si="34"/>
        <v>1</v>
      </c>
      <c r="T58" s="46">
        <f t="shared" si="34"/>
        <v>0</v>
      </c>
      <c r="U58" s="46">
        <f t="shared" si="34"/>
        <v>0</v>
      </c>
      <c r="V58" s="46">
        <f t="shared" si="34"/>
        <v>0</v>
      </c>
      <c r="W58" s="42">
        <f>(O58+P58)*100/N58</f>
        <v>63.829787234042556</v>
      </c>
      <c r="X58" s="55">
        <f t="shared" si="33"/>
        <v>100</v>
      </c>
      <c r="Y58" s="66" t="str">
        <f>IF(W58='качество и успеваемость  за  го'!AA25,"верно","ошибка")</f>
        <v>верно</v>
      </c>
      <c r="Z58" s="89" t="str">
        <f>IF(L58='качество и успеваемость  за  го'!U25,"верно","ошибка")</f>
        <v>верно</v>
      </c>
    </row>
    <row r="59" spans="1:26" ht="15.75">
      <c r="A59" s="8">
        <v>23</v>
      </c>
      <c r="B59" s="40" t="s">
        <v>40</v>
      </c>
      <c r="C59" s="46">
        <f>D59+E59+G59+I59</f>
        <v>7</v>
      </c>
      <c r="D59" s="46">
        <v>1</v>
      </c>
      <c r="E59" s="46">
        <v>5</v>
      </c>
      <c r="F59" s="46">
        <v>5</v>
      </c>
      <c r="G59" s="46">
        <v>1</v>
      </c>
      <c r="H59" s="46">
        <v>1</v>
      </c>
      <c r="I59" s="46">
        <v>0</v>
      </c>
      <c r="J59" s="46">
        <v>0</v>
      </c>
      <c r="K59" s="46">
        <v>0</v>
      </c>
      <c r="L59" s="42">
        <f>(D59+E59)*100/C59</f>
        <v>85.71428571428571</v>
      </c>
      <c r="M59" s="55">
        <f>(C59-I59)*100/C59</f>
        <v>100</v>
      </c>
      <c r="N59" s="46">
        <v>108</v>
      </c>
      <c r="O59" s="46">
        <f t="shared" si="29"/>
        <v>13</v>
      </c>
      <c r="P59" s="46">
        <f>E26+P26+E59</f>
        <v>46</v>
      </c>
      <c r="Q59" s="46">
        <f>F26+Q26+F59</f>
        <v>40</v>
      </c>
      <c r="R59" s="46">
        <v>51</v>
      </c>
      <c r="S59" s="46">
        <f>H26+S26+H59</f>
        <v>38</v>
      </c>
      <c r="T59" s="46">
        <f>I26+T26+I59</f>
        <v>0</v>
      </c>
      <c r="U59" s="46">
        <f>J26+U26+J59</f>
        <v>0</v>
      </c>
      <c r="V59" s="46">
        <f>K26+V26+K59</f>
        <v>0</v>
      </c>
      <c r="W59" s="42" t="s">
        <v>95</v>
      </c>
      <c r="X59" s="55">
        <f t="shared" si="33"/>
        <v>100</v>
      </c>
      <c r="Y59" s="94" t="s">
        <v>94</v>
      </c>
      <c r="Z59" s="89" t="str">
        <f>IF(L59='качество и успеваемость  за  го'!U26,"верно","ошибка")</f>
        <v>верно</v>
      </c>
    </row>
    <row r="60" spans="1:26" ht="15.75">
      <c r="A60" s="8">
        <v>24</v>
      </c>
      <c r="B60" s="57" t="s">
        <v>41</v>
      </c>
      <c r="C60" s="46">
        <v>8</v>
      </c>
      <c r="D60" s="46">
        <v>0</v>
      </c>
      <c r="E60" s="46">
        <v>5</v>
      </c>
      <c r="F60" s="46">
        <v>1</v>
      </c>
      <c r="G60" s="46">
        <v>3</v>
      </c>
      <c r="H60" s="46">
        <v>0</v>
      </c>
      <c r="I60" s="46">
        <v>0</v>
      </c>
      <c r="J60" s="46">
        <v>0</v>
      </c>
      <c r="K60" s="46">
        <v>0</v>
      </c>
      <c r="L60" s="42">
        <f>(D60+E60)*100/C60</f>
        <v>62.5</v>
      </c>
      <c r="M60" s="55">
        <f>(C60-I60)*100/C60</f>
        <v>100</v>
      </c>
      <c r="N60" s="46">
        <f>O60+P60+R60+T60</f>
        <v>85</v>
      </c>
      <c r="O60" s="46">
        <f t="shared" si="29"/>
        <v>0</v>
      </c>
      <c r="P60" s="46">
        <f aca="true" t="shared" si="35" ref="P60:V60">E27+P27+E60</f>
        <v>26</v>
      </c>
      <c r="Q60" s="46">
        <f t="shared" si="35"/>
        <v>1</v>
      </c>
      <c r="R60" s="46">
        <f t="shared" si="35"/>
        <v>59</v>
      </c>
      <c r="S60" s="46">
        <f t="shared" si="35"/>
        <v>4</v>
      </c>
      <c r="T60" s="46">
        <f t="shared" si="35"/>
        <v>0</v>
      </c>
      <c r="U60" s="46">
        <f t="shared" si="35"/>
        <v>0</v>
      </c>
      <c r="V60" s="46">
        <f t="shared" si="35"/>
        <v>0</v>
      </c>
      <c r="W60" s="42">
        <f aca="true" t="shared" si="36" ref="W60:W66">(O60+P60)*100/N60</f>
        <v>30.58823529411765</v>
      </c>
      <c r="X60" s="55">
        <f t="shared" si="33"/>
        <v>100</v>
      </c>
      <c r="Y60" s="66" t="str">
        <f>IF(W60='качество и успеваемость  за  го'!AA27,"верно","ошибка")</f>
        <v>верно</v>
      </c>
      <c r="Z60" s="89" t="str">
        <f>IF(L60='качество и успеваемость  за  го'!U27,"верно","ошибка")</f>
        <v>верно</v>
      </c>
    </row>
    <row r="61" spans="1:26" ht="15.75">
      <c r="A61" s="8">
        <v>25</v>
      </c>
      <c r="B61" s="57" t="s">
        <v>42</v>
      </c>
      <c r="C61" s="46">
        <f>D61+E61+G61+I61</f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2">
        <v>0</v>
      </c>
      <c r="M61" s="46">
        <v>0</v>
      </c>
      <c r="N61" s="46">
        <f>O61+P61+R61+T61</f>
        <v>11</v>
      </c>
      <c r="O61" s="46">
        <f t="shared" si="29"/>
        <v>0</v>
      </c>
      <c r="P61" s="46">
        <f aca="true" t="shared" si="37" ref="P61:V61">E28+P28+E61</f>
        <v>4</v>
      </c>
      <c r="Q61" s="46">
        <f t="shared" si="37"/>
        <v>0</v>
      </c>
      <c r="R61" s="46">
        <f t="shared" si="37"/>
        <v>7</v>
      </c>
      <c r="S61" s="46">
        <f t="shared" si="37"/>
        <v>0</v>
      </c>
      <c r="T61" s="46">
        <f t="shared" si="37"/>
        <v>0</v>
      </c>
      <c r="U61" s="46">
        <f t="shared" si="37"/>
        <v>0</v>
      </c>
      <c r="V61" s="46">
        <f t="shared" si="37"/>
        <v>0</v>
      </c>
      <c r="W61" s="42">
        <f t="shared" si="36"/>
        <v>36.36363636363637</v>
      </c>
      <c r="X61" s="55">
        <f t="shared" si="33"/>
        <v>100</v>
      </c>
      <c r="Y61" s="66" t="str">
        <f>IF(W61='качество и успеваемость  за  го'!AA28,"верно","ошибка")</f>
        <v>верно</v>
      </c>
      <c r="Z61" s="89" t="str">
        <f>IF(L61='качество и успеваемость  за  го'!U28,"верно","ошибка")</f>
        <v>верно</v>
      </c>
    </row>
    <row r="62" spans="1:26" ht="15.75">
      <c r="A62" s="8">
        <v>26</v>
      </c>
      <c r="B62" s="57" t="s">
        <v>43</v>
      </c>
      <c r="C62" s="46">
        <f>D62+E62+G62+I62</f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42">
        <v>0</v>
      </c>
      <c r="M62" s="46">
        <v>0</v>
      </c>
      <c r="N62" s="46">
        <f>O62+P62+R62+T62</f>
        <v>12</v>
      </c>
      <c r="O62" s="46">
        <f t="shared" si="29"/>
        <v>0</v>
      </c>
      <c r="P62" s="46">
        <f aca="true" t="shared" si="38" ref="P62:V62">E29+P29+E62</f>
        <v>8</v>
      </c>
      <c r="Q62" s="46">
        <f t="shared" si="38"/>
        <v>0</v>
      </c>
      <c r="R62" s="46">
        <f t="shared" si="38"/>
        <v>4</v>
      </c>
      <c r="S62" s="46">
        <f t="shared" si="38"/>
        <v>0</v>
      </c>
      <c r="T62" s="46">
        <f t="shared" si="38"/>
        <v>0</v>
      </c>
      <c r="U62" s="46">
        <f t="shared" si="38"/>
        <v>0</v>
      </c>
      <c r="V62" s="46">
        <f t="shared" si="38"/>
        <v>0</v>
      </c>
      <c r="W62" s="42">
        <f t="shared" si="36"/>
        <v>66.66666666666667</v>
      </c>
      <c r="X62" s="55">
        <f t="shared" si="33"/>
        <v>100</v>
      </c>
      <c r="Y62" s="66" t="str">
        <f>IF(W62='качество и успеваемость  за  го'!AA29,"верно","ошибка")</f>
        <v>верно</v>
      </c>
      <c r="Z62" s="89" t="str">
        <f>IF(L62='качество и успеваемость  за  го'!U29,"верно","ошибка")</f>
        <v>верно</v>
      </c>
    </row>
    <row r="63" spans="1:26" ht="15.75">
      <c r="A63" s="8">
        <v>27</v>
      </c>
      <c r="B63" s="57" t="s">
        <v>44</v>
      </c>
      <c r="C63" s="46">
        <v>14</v>
      </c>
      <c r="D63" s="58">
        <v>4</v>
      </c>
      <c r="E63" s="58">
        <v>7</v>
      </c>
      <c r="F63" s="58">
        <v>0</v>
      </c>
      <c r="G63" s="58">
        <v>3</v>
      </c>
      <c r="H63" s="58">
        <v>1</v>
      </c>
      <c r="I63" s="58">
        <v>0</v>
      </c>
      <c r="J63" s="58">
        <v>0</v>
      </c>
      <c r="K63" s="58">
        <v>0</v>
      </c>
      <c r="L63" s="42">
        <f>(D63+E63)*100/C63</f>
        <v>78.57142857142857</v>
      </c>
      <c r="M63" s="55">
        <f>(C63-I63)*100/C63</f>
        <v>100</v>
      </c>
      <c r="N63" s="46">
        <f>O63+P63+R63+T63</f>
        <v>136</v>
      </c>
      <c r="O63" s="46">
        <f t="shared" si="29"/>
        <v>8</v>
      </c>
      <c r="P63" s="46">
        <f aca="true" t="shared" si="39" ref="P63:V63">E30+P30+E63</f>
        <v>62</v>
      </c>
      <c r="Q63" s="46">
        <f t="shared" si="39"/>
        <v>0</v>
      </c>
      <c r="R63" s="46">
        <f t="shared" si="39"/>
        <v>66</v>
      </c>
      <c r="S63" s="46">
        <f t="shared" si="39"/>
        <v>5</v>
      </c>
      <c r="T63" s="46">
        <f t="shared" si="39"/>
        <v>0</v>
      </c>
      <c r="U63" s="46">
        <f t="shared" si="39"/>
        <v>0</v>
      </c>
      <c r="V63" s="46">
        <f t="shared" si="39"/>
        <v>0</v>
      </c>
      <c r="W63" s="42">
        <f t="shared" si="36"/>
        <v>51.470588235294116</v>
      </c>
      <c r="X63" s="55">
        <f t="shared" si="33"/>
        <v>100</v>
      </c>
      <c r="Y63" s="66" t="str">
        <f>IF(W63='качество и успеваемость  за  го'!AA30,"верно","ошибка")</f>
        <v>верно</v>
      </c>
      <c r="Z63" s="89" t="str">
        <f>IF(L63='качество и успеваемость  за  го'!U30,"верно","ошибка")</f>
        <v>верно</v>
      </c>
    </row>
    <row r="64" spans="1:26" ht="15.75">
      <c r="A64" s="8">
        <v>28</v>
      </c>
      <c r="B64" s="57" t="s">
        <v>45</v>
      </c>
      <c r="C64" s="46">
        <f>D64+E64+G64+I64</f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42">
        <v>0</v>
      </c>
      <c r="M64" s="46">
        <v>0</v>
      </c>
      <c r="N64" s="46">
        <f>O64+P64+R64+T64</f>
        <v>80</v>
      </c>
      <c r="O64" s="46">
        <f t="shared" si="29"/>
        <v>8</v>
      </c>
      <c r="P64" s="46">
        <f aca="true" t="shared" si="40" ref="P64:V64">E31+P31+E64</f>
        <v>25</v>
      </c>
      <c r="Q64" s="46">
        <f t="shared" si="40"/>
        <v>0</v>
      </c>
      <c r="R64" s="46">
        <f t="shared" si="40"/>
        <v>47</v>
      </c>
      <c r="S64" s="46">
        <f t="shared" si="40"/>
        <v>2</v>
      </c>
      <c r="T64" s="46">
        <f t="shared" si="40"/>
        <v>0</v>
      </c>
      <c r="U64" s="46">
        <f t="shared" si="40"/>
        <v>0</v>
      </c>
      <c r="V64" s="46">
        <f t="shared" si="40"/>
        <v>0</v>
      </c>
      <c r="W64" s="42">
        <f t="shared" si="36"/>
        <v>41.25</v>
      </c>
      <c r="X64" s="55">
        <f t="shared" si="33"/>
        <v>100</v>
      </c>
      <c r="Y64" s="66" t="str">
        <f>IF(W64='качество и успеваемость  за  го'!AA31,"верно","ошибка")</f>
        <v>верно</v>
      </c>
      <c r="Z64" s="89" t="str">
        <f>IF(L64='качество и успеваемость  за  го'!U31,"верно","ошибка")</f>
        <v>верно</v>
      </c>
    </row>
    <row r="65" spans="1:26" ht="15.75">
      <c r="A65" s="60"/>
      <c r="B65" s="61" t="s">
        <v>67</v>
      </c>
      <c r="C65" s="46">
        <v>116</v>
      </c>
      <c r="D65" s="55">
        <f aca="true" t="shared" si="41" ref="D65:K65">SUM(D45:D64)</f>
        <v>21</v>
      </c>
      <c r="E65" s="55">
        <f t="shared" si="41"/>
        <v>61</v>
      </c>
      <c r="F65" s="55">
        <f t="shared" si="41"/>
        <v>7</v>
      </c>
      <c r="G65" s="55">
        <f t="shared" si="41"/>
        <v>32</v>
      </c>
      <c r="H65" s="55">
        <f t="shared" si="41"/>
        <v>11</v>
      </c>
      <c r="I65" s="55">
        <f t="shared" si="41"/>
        <v>0</v>
      </c>
      <c r="J65" s="55">
        <f t="shared" si="41"/>
        <v>0</v>
      </c>
      <c r="K65" s="55">
        <f t="shared" si="41"/>
        <v>0</v>
      </c>
      <c r="L65" s="42">
        <f>(D65+E65)*100/C65</f>
        <v>70.6896551724138</v>
      </c>
      <c r="M65" s="55">
        <f>(C65-I65)*100/C65</f>
        <v>100</v>
      </c>
      <c r="N65" s="46">
        <f aca="true" t="shared" si="42" ref="N65:V65">SUM(N45:N64)</f>
        <v>1400</v>
      </c>
      <c r="O65" s="46">
        <f t="shared" si="42"/>
        <v>132</v>
      </c>
      <c r="P65" s="46">
        <f t="shared" si="42"/>
        <v>531</v>
      </c>
      <c r="Q65" s="46">
        <f t="shared" si="42"/>
        <v>93</v>
      </c>
      <c r="R65" s="46">
        <f t="shared" si="42"/>
        <v>732</v>
      </c>
      <c r="S65" s="46">
        <f t="shared" si="42"/>
        <v>130</v>
      </c>
      <c r="T65" s="46">
        <f t="shared" si="42"/>
        <v>7</v>
      </c>
      <c r="U65" s="46">
        <f t="shared" si="42"/>
        <v>0</v>
      </c>
      <c r="V65" s="46">
        <f t="shared" si="42"/>
        <v>0</v>
      </c>
      <c r="W65" s="42">
        <f t="shared" si="36"/>
        <v>47.357142857142854</v>
      </c>
      <c r="X65" s="44">
        <f t="shared" si="33"/>
        <v>99.5</v>
      </c>
      <c r="Y65" s="66" t="str">
        <f>IF(W65='качество и успеваемость  за  го'!AA32,"верно","ошибка")</f>
        <v>верно</v>
      </c>
      <c r="Z65" s="89" t="str">
        <f>IF(L65='качество и успеваемость  за  го'!U32,"верно","ошибка")</f>
        <v>верно</v>
      </c>
    </row>
    <row r="66" spans="1:26" ht="15.75">
      <c r="A66" s="60"/>
      <c r="B66" s="61" t="s">
        <v>68</v>
      </c>
      <c r="C66" s="46">
        <f aca="true" t="shared" si="43" ref="C66:K66">C44+C65</f>
        <v>554</v>
      </c>
      <c r="D66" s="55">
        <f t="shared" si="43"/>
        <v>87</v>
      </c>
      <c r="E66" s="55">
        <f t="shared" si="43"/>
        <v>297</v>
      </c>
      <c r="F66" s="55">
        <f t="shared" si="43"/>
        <v>89</v>
      </c>
      <c r="G66" s="55">
        <f t="shared" si="43"/>
        <v>168</v>
      </c>
      <c r="H66" s="55">
        <f t="shared" si="43"/>
        <v>72</v>
      </c>
      <c r="I66" s="55">
        <f t="shared" si="43"/>
        <v>0</v>
      </c>
      <c r="J66" s="55">
        <f t="shared" si="43"/>
        <v>0</v>
      </c>
      <c r="K66" s="55">
        <f t="shared" si="43"/>
        <v>0</v>
      </c>
      <c r="L66" s="42">
        <f>(D66+E66)*100/C66</f>
        <v>69.31407942238268</v>
      </c>
      <c r="M66" s="55">
        <f>(C66-I66)*100/C66</f>
        <v>100</v>
      </c>
      <c r="N66" s="46">
        <f aca="true" t="shared" si="44" ref="N66:V66">N44+N65</f>
        <v>6626</v>
      </c>
      <c r="O66" s="46">
        <f t="shared" si="44"/>
        <v>874</v>
      </c>
      <c r="P66" s="46">
        <f t="shared" si="44"/>
        <v>2857</v>
      </c>
      <c r="Q66" s="46">
        <f t="shared" si="44"/>
        <v>1209</v>
      </c>
      <c r="R66" s="46">
        <f t="shared" si="44"/>
        <v>2879</v>
      </c>
      <c r="S66" s="46">
        <f t="shared" si="44"/>
        <v>987</v>
      </c>
      <c r="T66" s="46">
        <f t="shared" si="44"/>
        <v>19</v>
      </c>
      <c r="U66" s="46">
        <f t="shared" si="44"/>
        <v>2</v>
      </c>
      <c r="V66" s="46">
        <f t="shared" si="44"/>
        <v>0</v>
      </c>
      <c r="W66" s="42">
        <f t="shared" si="36"/>
        <v>56.308481738605494</v>
      </c>
      <c r="X66" s="44">
        <f t="shared" si="33"/>
        <v>99.71325083006339</v>
      </c>
      <c r="Y66" s="66" t="str">
        <f>IF(W66='качество и успеваемость  за  го'!AA33,"верно","ошибка")</f>
        <v>верно</v>
      </c>
      <c r="Z66" s="89" t="str">
        <f>IF(L66='качество и успеваемость  за  го'!U33,"верно","ошибка")</f>
        <v>верно</v>
      </c>
    </row>
    <row r="67" spans="25:26" ht="15.75">
      <c r="Y67" s="89"/>
      <c r="Z67" s="89"/>
    </row>
    <row r="68" spans="25:26" ht="15.75">
      <c r="Y68" s="89"/>
      <c r="Z68" s="89"/>
    </row>
    <row r="69" spans="25:26" ht="15.75">
      <c r="Y69" s="89"/>
      <c r="Z69" s="89"/>
    </row>
    <row r="70" spans="25:26" ht="15.75">
      <c r="Y70" s="89"/>
      <c r="Z70" s="89"/>
    </row>
    <row r="71" spans="25:26" ht="15.75">
      <c r="Y71" s="89"/>
      <c r="Z71" s="89"/>
    </row>
    <row r="72" spans="25:26" ht="15.75">
      <c r="Y72" s="89"/>
      <c r="Z72" s="89"/>
    </row>
    <row r="73" spans="25:26" ht="15.75">
      <c r="Y73" s="89"/>
      <c r="Z73" s="89"/>
    </row>
    <row r="74" spans="25:26" ht="15.75">
      <c r="Y74" s="89"/>
      <c r="Z74" s="89"/>
    </row>
    <row r="75" spans="25:26" ht="15.75">
      <c r="Y75" s="89"/>
      <c r="Z75" s="89"/>
    </row>
    <row r="76" spans="25:26" ht="15.75">
      <c r="Y76" s="89"/>
      <c r="Z76" s="89"/>
    </row>
    <row r="77" spans="25:26" ht="15.75">
      <c r="Y77" s="89"/>
      <c r="Z77" s="89"/>
    </row>
    <row r="78" spans="25:26" ht="15.75">
      <c r="Y78" s="89"/>
      <c r="Z78" s="89"/>
    </row>
    <row r="79" spans="25:26" ht="15.75">
      <c r="Y79" s="89"/>
      <c r="Z79" s="89"/>
    </row>
    <row r="80" spans="25:26" ht="15.75">
      <c r="Y80" s="89"/>
      <c r="Z80" s="89"/>
    </row>
    <row r="81" spans="25:26" ht="15.75">
      <c r="Y81" s="89"/>
      <c r="Z81" s="89"/>
    </row>
    <row r="82" spans="25:26" ht="15.75">
      <c r="Y82" s="89"/>
      <c r="Z82" s="89"/>
    </row>
    <row r="83" spans="25:26" ht="15.75">
      <c r="Y83" s="89"/>
      <c r="Z83" s="89"/>
    </row>
    <row r="84" spans="25:26" ht="15.75">
      <c r="Y84" s="89"/>
      <c r="Z84" s="89"/>
    </row>
    <row r="85" spans="25:26" ht="15.75">
      <c r="Y85" s="89"/>
      <c r="Z85" s="89"/>
    </row>
    <row r="86" spans="25:26" ht="15.75">
      <c r="Y86" s="89"/>
      <c r="Z86" s="89"/>
    </row>
    <row r="87" spans="25:26" ht="15.75">
      <c r="Y87" s="89"/>
      <c r="Z87" s="89"/>
    </row>
    <row r="88" spans="25:26" ht="15.75">
      <c r="Y88" s="89"/>
      <c r="Z88" s="89"/>
    </row>
    <row r="89" spans="25:26" ht="15.75">
      <c r="Y89" s="89"/>
      <c r="Z89" s="89"/>
    </row>
    <row r="90" spans="25:26" ht="15.75">
      <c r="Y90" s="89"/>
      <c r="Z90" s="89"/>
    </row>
    <row r="91" spans="25:26" ht="15.75">
      <c r="Y91" s="89"/>
      <c r="Z91" s="89"/>
    </row>
    <row r="92" spans="25:26" ht="15.75">
      <c r="Y92" s="89"/>
      <c r="Z92" s="89"/>
    </row>
    <row r="93" spans="25:26" ht="15.75">
      <c r="Y93" s="89"/>
      <c r="Z93" s="89"/>
    </row>
    <row r="94" spans="25:26" ht="15.75">
      <c r="Y94" s="89"/>
      <c r="Z94" s="89"/>
    </row>
    <row r="95" spans="25:26" ht="15.75">
      <c r="Y95" s="89"/>
      <c r="Z95" s="89"/>
    </row>
    <row r="96" spans="25:26" ht="15.75">
      <c r="Y96" s="89"/>
      <c r="Z96" s="89"/>
    </row>
    <row r="97" spans="25:26" ht="15.75">
      <c r="Y97" s="89"/>
      <c r="Z97" s="89"/>
    </row>
    <row r="98" spans="25:26" ht="15.75">
      <c r="Y98" s="89"/>
      <c r="Z98" s="89"/>
    </row>
    <row r="99" spans="25:26" ht="15.75">
      <c r="Y99" s="89"/>
      <c r="Z99" s="89"/>
    </row>
    <row r="100" spans="25:26" ht="15.75">
      <c r="Y100" s="89"/>
      <c r="Z100" s="89"/>
    </row>
    <row r="101" spans="25:26" ht="15.75">
      <c r="Y101" s="89"/>
      <c r="Z101" s="89"/>
    </row>
    <row r="102" spans="25:26" ht="15.75">
      <c r="Y102" s="89"/>
      <c r="Z102" s="89"/>
    </row>
    <row r="103" spans="25:26" ht="15.75">
      <c r="Y103" s="89"/>
      <c r="Z103" s="89"/>
    </row>
    <row r="104" spans="25:26" ht="15.75">
      <c r="Y104" s="89"/>
      <c r="Z104" s="89"/>
    </row>
    <row r="105" spans="25:26" ht="15.75">
      <c r="Y105" s="89"/>
      <c r="Z105" s="89"/>
    </row>
    <row r="106" spans="25:26" ht="15.75">
      <c r="Y106" s="89"/>
      <c r="Z106" s="89"/>
    </row>
    <row r="107" spans="25:26" ht="15.75">
      <c r="Y107" s="89"/>
      <c r="Z107" s="89"/>
    </row>
    <row r="108" spans="25:26" ht="15.75">
      <c r="Y108" s="89"/>
      <c r="Z108" s="89"/>
    </row>
    <row r="109" spans="25:26" ht="15.75">
      <c r="Y109" s="89"/>
      <c r="Z109" s="89"/>
    </row>
    <row r="110" spans="25:26" ht="15.75">
      <c r="Y110" s="89"/>
      <c r="Z110" s="89"/>
    </row>
    <row r="111" spans="25:26" ht="15.75">
      <c r="Y111" s="89"/>
      <c r="Z111" s="89"/>
    </row>
    <row r="112" spans="25:26" ht="15.75">
      <c r="Y112" s="89"/>
      <c r="Z112" s="89"/>
    </row>
    <row r="113" spans="25:26" ht="15.75">
      <c r="Y113" s="89"/>
      <c r="Z113" s="89"/>
    </row>
    <row r="114" spans="25:26" ht="15.75">
      <c r="Y114" s="89"/>
      <c r="Z114" s="89"/>
    </row>
    <row r="115" spans="25:26" ht="15.75">
      <c r="Y115" s="89"/>
      <c r="Z115" s="89"/>
    </row>
    <row r="116" spans="25:26" ht="15.75">
      <c r="Y116" s="89"/>
      <c r="Z116" s="89"/>
    </row>
    <row r="117" spans="25:26" ht="15.75">
      <c r="Y117" s="89"/>
      <c r="Z117" s="89"/>
    </row>
    <row r="118" spans="25:26" ht="15.75">
      <c r="Y118" s="89"/>
      <c r="Z118" s="89"/>
    </row>
    <row r="119" spans="25:26" ht="15.75">
      <c r="Y119" s="89"/>
      <c r="Z119" s="89"/>
    </row>
    <row r="120" spans="25:26" ht="15.75">
      <c r="Y120" s="89"/>
      <c r="Z120" s="89"/>
    </row>
    <row r="121" spans="25:26" ht="15.75">
      <c r="Y121" s="89"/>
      <c r="Z121" s="89"/>
    </row>
    <row r="122" spans="25:26" ht="15.75">
      <c r="Y122" s="89"/>
      <c r="Z122" s="89"/>
    </row>
    <row r="123" spans="25:26" ht="15.75">
      <c r="Y123" s="89"/>
      <c r="Z123" s="89"/>
    </row>
    <row r="124" spans="25:26" ht="15.75">
      <c r="Y124" s="89"/>
      <c r="Z124" s="89"/>
    </row>
    <row r="125" spans="25:26" ht="15.75">
      <c r="Y125" s="89"/>
      <c r="Z125" s="89"/>
    </row>
    <row r="126" spans="25:26" ht="15.75">
      <c r="Y126" s="89"/>
      <c r="Z126" s="89"/>
    </row>
    <row r="127" spans="25:26" ht="15.75">
      <c r="Y127" s="89"/>
      <c r="Z127" s="89"/>
    </row>
    <row r="128" spans="25:26" ht="15.75">
      <c r="Y128" s="89"/>
      <c r="Z128" s="89"/>
    </row>
    <row r="129" spans="25:26" ht="15.75">
      <c r="Y129" s="89"/>
      <c r="Z129" s="89"/>
    </row>
    <row r="130" spans="25:26" ht="15.75">
      <c r="Y130" s="89"/>
      <c r="Z130" s="89"/>
    </row>
    <row r="131" spans="25:26" ht="15.75">
      <c r="Y131" s="89"/>
      <c r="Z131" s="89"/>
    </row>
    <row r="132" spans="25:26" ht="15.75">
      <c r="Y132" s="89"/>
      <c r="Z132" s="89"/>
    </row>
    <row r="133" spans="25:26" ht="15.75">
      <c r="Y133" s="89"/>
      <c r="Z133" s="89"/>
    </row>
    <row r="134" spans="25:26" ht="15.75">
      <c r="Y134" s="89"/>
      <c r="Z134" s="89"/>
    </row>
    <row r="135" spans="25:26" ht="15.75">
      <c r="Y135" s="89"/>
      <c r="Z135" s="89"/>
    </row>
    <row r="136" spans="25:26" ht="15.75">
      <c r="Y136" s="89"/>
      <c r="Z136" s="89"/>
    </row>
    <row r="137" spans="25:26" ht="15.75">
      <c r="Y137" s="89"/>
      <c r="Z137" s="89"/>
    </row>
    <row r="138" spans="25:26" ht="15.75">
      <c r="Y138" s="89"/>
      <c r="Z138" s="89"/>
    </row>
    <row r="139" spans="25:26" ht="15.75">
      <c r="Y139" s="89"/>
      <c r="Z139" s="89"/>
    </row>
    <row r="140" spans="25:26" ht="15.75">
      <c r="Y140" s="89"/>
      <c r="Z140" s="89"/>
    </row>
    <row r="141" spans="25:26" ht="15.75">
      <c r="Y141" s="89"/>
      <c r="Z141" s="89"/>
    </row>
    <row r="142" spans="25:26" ht="15.75">
      <c r="Y142" s="89"/>
      <c r="Z142" s="89"/>
    </row>
    <row r="143" spans="25:26" ht="15.75">
      <c r="Y143" s="89"/>
      <c r="Z143" s="89"/>
    </row>
    <row r="144" spans="25:26" ht="15.75">
      <c r="Y144" s="89"/>
      <c r="Z144" s="89"/>
    </row>
    <row r="145" spans="25:26" ht="15.75">
      <c r="Y145" s="89"/>
      <c r="Z145" s="89"/>
    </row>
    <row r="146" spans="25:26" ht="15.75">
      <c r="Y146" s="89"/>
      <c r="Z146" s="89"/>
    </row>
    <row r="147" spans="25:26" ht="15.75">
      <c r="Y147" s="89"/>
      <c r="Z147" s="89"/>
    </row>
    <row r="148" spans="25:26" ht="15.75">
      <c r="Y148" s="89"/>
      <c r="Z148" s="89"/>
    </row>
    <row r="149" spans="25:26" ht="15.75">
      <c r="Y149" s="89"/>
      <c r="Z149" s="89"/>
    </row>
    <row r="150" spans="25:26" ht="15.75">
      <c r="Y150" s="89"/>
      <c r="Z150" s="89"/>
    </row>
    <row r="151" spans="25:26" ht="15.75">
      <c r="Y151" s="89"/>
      <c r="Z151" s="89"/>
    </row>
    <row r="152" spans="25:26" ht="15.75">
      <c r="Y152" s="89"/>
      <c r="Z152" s="89"/>
    </row>
    <row r="153" spans="25:26" ht="15.75">
      <c r="Y153" s="89"/>
      <c r="Z153" s="89"/>
    </row>
    <row r="154" spans="25:26" ht="15.75">
      <c r="Y154" s="89"/>
      <c r="Z154" s="89"/>
    </row>
    <row r="155" spans="25:26" ht="15.75">
      <c r="Y155" s="89"/>
      <c r="Z155" s="89"/>
    </row>
    <row r="156" spans="25:26" ht="15.75">
      <c r="Y156" s="89"/>
      <c r="Z156" s="89"/>
    </row>
    <row r="157" spans="25:26" ht="15.75">
      <c r="Y157" s="89"/>
      <c r="Z157" s="89"/>
    </row>
    <row r="158" spans="25:26" ht="15.75">
      <c r="Y158" s="89"/>
      <c r="Z158" s="89"/>
    </row>
    <row r="159" spans="25:26" ht="15.75">
      <c r="Y159" s="89"/>
      <c r="Z159" s="89"/>
    </row>
    <row r="160" spans="25:26" ht="15.75">
      <c r="Y160" s="89"/>
      <c r="Z160" s="89"/>
    </row>
    <row r="161" spans="25:26" ht="15.75">
      <c r="Y161" s="89"/>
      <c r="Z161" s="89"/>
    </row>
    <row r="162" spans="25:26" ht="15.75">
      <c r="Y162" s="89"/>
      <c r="Z162" s="89"/>
    </row>
    <row r="163" spans="25:26" ht="15.75">
      <c r="Y163" s="89"/>
      <c r="Z163" s="89"/>
    </row>
    <row r="164" spans="25:26" ht="15.75">
      <c r="Y164" s="89"/>
      <c r="Z164" s="89"/>
    </row>
    <row r="165" spans="25:26" ht="15.75">
      <c r="Y165" s="89"/>
      <c r="Z165" s="89"/>
    </row>
    <row r="166" spans="25:26" ht="15.75">
      <c r="Y166" s="89"/>
      <c r="Z166" s="89"/>
    </row>
    <row r="167" spans="25:26" ht="15.75">
      <c r="Y167" s="89"/>
      <c r="Z167" s="89"/>
    </row>
    <row r="168" spans="25:26" ht="15.75">
      <c r="Y168" s="89"/>
      <c r="Z168" s="89"/>
    </row>
    <row r="169" spans="25:26" ht="15.75">
      <c r="Y169" s="89"/>
      <c r="Z169" s="89"/>
    </row>
    <row r="170" spans="25:26" ht="15.75">
      <c r="Y170" s="89"/>
      <c r="Z170" s="89"/>
    </row>
    <row r="171" spans="25:26" ht="15.75">
      <c r="Y171" s="89"/>
      <c r="Z171" s="89"/>
    </row>
    <row r="172" spans="25:26" ht="15.75">
      <c r="Y172" s="89"/>
      <c r="Z172" s="89"/>
    </row>
    <row r="173" spans="25:26" ht="15.75">
      <c r="Y173" s="89"/>
      <c r="Z173" s="89"/>
    </row>
    <row r="174" spans="25:26" ht="15.75">
      <c r="Y174" s="89"/>
      <c r="Z174" s="89"/>
    </row>
    <row r="175" spans="25:26" ht="15.75">
      <c r="Y175" s="89"/>
      <c r="Z175" s="89"/>
    </row>
    <row r="176" spans="25:26" ht="15.75">
      <c r="Y176" s="89"/>
      <c r="Z176" s="89"/>
    </row>
    <row r="177" spans="25:26" ht="15.75">
      <c r="Y177" s="89"/>
      <c r="Z177" s="89"/>
    </row>
    <row r="178" spans="25:26" ht="15.75">
      <c r="Y178" s="89"/>
      <c r="Z178" s="89"/>
    </row>
    <row r="179" spans="25:26" ht="15.75">
      <c r="Y179" s="89"/>
      <c r="Z179" s="89"/>
    </row>
    <row r="180" spans="25:26" ht="15.75">
      <c r="Y180" s="89"/>
      <c r="Z180" s="89"/>
    </row>
    <row r="181" spans="25:26" ht="15.75">
      <c r="Y181" s="89"/>
      <c r="Z181" s="89"/>
    </row>
    <row r="182" spans="25:26" ht="15.75">
      <c r="Y182" s="89"/>
      <c r="Z182" s="89"/>
    </row>
    <row r="183" spans="25:26" ht="15.75">
      <c r="Y183" s="89"/>
      <c r="Z183" s="89"/>
    </row>
    <row r="184" spans="25:26" ht="15.75">
      <c r="Y184" s="89"/>
      <c r="Z184" s="89"/>
    </row>
    <row r="185" spans="25:26" ht="15.75">
      <c r="Y185" s="89"/>
      <c r="Z185" s="89"/>
    </row>
    <row r="186" spans="25:26" ht="15.75">
      <c r="Y186" s="89"/>
      <c r="Z186" s="89"/>
    </row>
    <row r="187" spans="25:26" ht="15.75">
      <c r="Y187" s="89"/>
      <c r="Z187" s="89"/>
    </row>
    <row r="188" spans="25:26" ht="15.75">
      <c r="Y188" s="89"/>
      <c r="Z188" s="89"/>
    </row>
    <row r="189" spans="25:26" ht="15.75">
      <c r="Y189" s="89"/>
      <c r="Z189" s="89"/>
    </row>
    <row r="190" spans="25:26" ht="15.75">
      <c r="Y190" s="89"/>
      <c r="Z190" s="89"/>
    </row>
    <row r="191" spans="25:26" ht="15.75">
      <c r="Y191" s="89"/>
      <c r="Z191" s="89"/>
    </row>
    <row r="192" spans="25:26" ht="15.75">
      <c r="Y192" s="89"/>
      <c r="Z192" s="89"/>
    </row>
    <row r="193" spans="25:26" ht="15.75">
      <c r="Y193" s="89"/>
      <c r="Z193" s="89"/>
    </row>
    <row r="194" spans="25:26" ht="15.75">
      <c r="Y194" s="89"/>
      <c r="Z194" s="89"/>
    </row>
    <row r="195" spans="25:26" ht="15.75">
      <c r="Y195" s="89"/>
      <c r="Z195" s="89"/>
    </row>
    <row r="196" spans="25:26" ht="15.75">
      <c r="Y196" s="89"/>
      <c r="Z196" s="89"/>
    </row>
    <row r="197" spans="25:26" ht="15.75">
      <c r="Y197" s="89"/>
      <c r="Z197" s="89"/>
    </row>
    <row r="198" spans="25:26" ht="15.75">
      <c r="Y198" s="89"/>
      <c r="Z198" s="89"/>
    </row>
    <row r="199" spans="25:26" ht="15.75">
      <c r="Y199" s="89"/>
      <c r="Z199" s="89"/>
    </row>
    <row r="200" spans="25:26" ht="15.75">
      <c r="Y200" s="89"/>
      <c r="Z200" s="89"/>
    </row>
    <row r="201" spans="25:26" ht="15.75">
      <c r="Y201" s="89"/>
      <c r="Z201" s="89"/>
    </row>
    <row r="202" spans="25:26" ht="15.75">
      <c r="Y202" s="89"/>
      <c r="Z202" s="89"/>
    </row>
    <row r="203" spans="25:26" ht="15.75">
      <c r="Y203" s="89"/>
      <c r="Z203" s="89"/>
    </row>
    <row r="204" spans="25:26" ht="15.75">
      <c r="Y204" s="89"/>
      <c r="Z204" s="89"/>
    </row>
    <row r="205" spans="25:26" ht="15.75">
      <c r="Y205" s="89"/>
      <c r="Z205" s="89"/>
    </row>
    <row r="206" spans="25:26" ht="15.75">
      <c r="Y206" s="89"/>
      <c r="Z206" s="89"/>
    </row>
    <row r="207" spans="25:26" ht="15.75">
      <c r="Y207" s="89"/>
      <c r="Z207" s="89"/>
    </row>
    <row r="208" spans="25:26" ht="15.75">
      <c r="Y208" s="89"/>
      <c r="Z208" s="89"/>
    </row>
    <row r="209" spans="25:26" ht="15.75">
      <c r="Y209" s="89"/>
      <c r="Z209" s="89"/>
    </row>
    <row r="210" spans="25:26" ht="15.75">
      <c r="Y210" s="89"/>
      <c r="Z210" s="89"/>
    </row>
    <row r="211" spans="25:26" ht="15.75">
      <c r="Y211" s="89"/>
      <c r="Z211" s="89"/>
    </row>
    <row r="212" spans="25:26" ht="15.75">
      <c r="Y212" s="89"/>
      <c r="Z212" s="89"/>
    </row>
    <row r="213" spans="25:26" ht="15.75">
      <c r="Y213" s="89"/>
      <c r="Z213" s="89"/>
    </row>
    <row r="214" spans="25:26" ht="15.75">
      <c r="Y214" s="89"/>
      <c r="Z214" s="89"/>
    </row>
    <row r="215" spans="25:26" ht="15.75">
      <c r="Y215" s="89"/>
      <c r="Z215" s="89"/>
    </row>
    <row r="216" spans="25:26" ht="15.75">
      <c r="Y216" s="89"/>
      <c r="Z216" s="89"/>
    </row>
    <row r="217" spans="25:26" ht="15.75">
      <c r="Y217" s="89"/>
      <c r="Z217" s="89"/>
    </row>
    <row r="218" spans="25:26" ht="15.75">
      <c r="Y218" s="89"/>
      <c r="Z218" s="89"/>
    </row>
    <row r="219" spans="25:26" ht="15.75">
      <c r="Y219" s="89"/>
      <c r="Z219" s="89"/>
    </row>
    <row r="220" spans="25:26" ht="15.75">
      <c r="Y220" s="89"/>
      <c r="Z220" s="89"/>
    </row>
    <row r="221" spans="25:26" ht="15.75">
      <c r="Y221" s="89"/>
      <c r="Z221" s="89"/>
    </row>
    <row r="222" spans="25:26" ht="15.75">
      <c r="Y222" s="89"/>
      <c r="Z222" s="89"/>
    </row>
    <row r="223" spans="25:26" ht="15.75">
      <c r="Y223" s="89"/>
      <c r="Z223" s="89"/>
    </row>
    <row r="224" spans="25:26" ht="15.75">
      <c r="Y224" s="89"/>
      <c r="Z224" s="89"/>
    </row>
    <row r="225" spans="25:26" ht="15.75">
      <c r="Y225" s="89"/>
      <c r="Z225" s="89"/>
    </row>
    <row r="226" spans="25:26" ht="15.75">
      <c r="Y226" s="89"/>
      <c r="Z226" s="89"/>
    </row>
    <row r="227" spans="25:26" ht="15.75">
      <c r="Y227" s="89"/>
      <c r="Z227" s="89"/>
    </row>
    <row r="228" spans="25:26" ht="15.75">
      <c r="Y228" s="89"/>
      <c r="Z228" s="89"/>
    </row>
    <row r="229" spans="25:26" ht="15.75">
      <c r="Y229" s="89"/>
      <c r="Z229" s="89"/>
    </row>
    <row r="230" spans="25:26" ht="15.75">
      <c r="Y230" s="89"/>
      <c r="Z230" s="89"/>
    </row>
    <row r="231" spans="25:26" ht="15.75">
      <c r="Y231" s="89"/>
      <c r="Z231" s="89"/>
    </row>
    <row r="232" spans="25:26" ht="15.75">
      <c r="Y232" s="89"/>
      <c r="Z232" s="89"/>
    </row>
    <row r="233" spans="25:26" ht="15.75">
      <c r="Y233" s="89"/>
      <c r="Z233" s="89"/>
    </row>
    <row r="234" spans="25:26" ht="15.75">
      <c r="Y234" s="89"/>
      <c r="Z234" s="89"/>
    </row>
    <row r="235" spans="25:26" ht="15.75">
      <c r="Y235" s="89"/>
      <c r="Z235" s="89"/>
    </row>
    <row r="236" spans="25:26" ht="15.75">
      <c r="Y236" s="89"/>
      <c r="Z236" s="89"/>
    </row>
    <row r="237" spans="25:26" ht="15.75">
      <c r="Y237" s="89"/>
      <c r="Z237" s="89"/>
    </row>
    <row r="238" spans="25:26" ht="15.75">
      <c r="Y238" s="89"/>
      <c r="Z238" s="89"/>
    </row>
    <row r="239" spans="25:26" ht="15.75">
      <c r="Y239" s="89"/>
      <c r="Z239" s="89"/>
    </row>
    <row r="240" spans="25:26" ht="15.75">
      <c r="Y240" s="89"/>
      <c r="Z240" s="89"/>
    </row>
    <row r="241" spans="25:26" ht="15.75">
      <c r="Y241" s="89"/>
      <c r="Z241" s="89"/>
    </row>
    <row r="242" spans="25:26" ht="15.75">
      <c r="Y242" s="89"/>
      <c r="Z242" s="89"/>
    </row>
    <row r="243" spans="25:26" ht="15.75">
      <c r="Y243" s="89"/>
      <c r="Z243" s="89"/>
    </row>
    <row r="244" spans="25:26" ht="15.75">
      <c r="Y244" s="89"/>
      <c r="Z244" s="89"/>
    </row>
    <row r="245" spans="25:26" ht="15.75">
      <c r="Y245" s="89"/>
      <c r="Z245" s="89"/>
    </row>
    <row r="246" spans="25:26" ht="15.75">
      <c r="Y246" s="89"/>
      <c r="Z246" s="89"/>
    </row>
    <row r="247" spans="25:26" ht="15.75">
      <c r="Y247" s="89"/>
      <c r="Z247" s="89"/>
    </row>
    <row r="248" spans="25:26" ht="15.75">
      <c r="Y248" s="89"/>
      <c r="Z248" s="89"/>
    </row>
    <row r="249" spans="25:26" ht="15.75">
      <c r="Y249" s="89"/>
      <c r="Z249" s="89"/>
    </row>
    <row r="250" spans="25:26" ht="15.75">
      <c r="Y250" s="89"/>
      <c r="Z250" s="89"/>
    </row>
    <row r="251" spans="25:26" ht="15.75">
      <c r="Y251" s="89"/>
      <c r="Z251" s="89"/>
    </row>
    <row r="252" spans="25:26" ht="15.75">
      <c r="Y252" s="89"/>
      <c r="Z252" s="89"/>
    </row>
    <row r="253" spans="25:26" ht="15.75">
      <c r="Y253" s="89"/>
      <c r="Z253" s="89"/>
    </row>
    <row r="254" spans="25:26" ht="15.75">
      <c r="Y254" s="89"/>
      <c r="Z254" s="89"/>
    </row>
    <row r="255" spans="25:26" ht="15.75">
      <c r="Y255" s="89"/>
      <c r="Z255" s="89"/>
    </row>
    <row r="256" spans="25:26" ht="15.75">
      <c r="Y256" s="89"/>
      <c r="Z256" s="89"/>
    </row>
    <row r="257" spans="25:26" ht="15.75">
      <c r="Y257" s="89"/>
      <c r="Z257" s="89"/>
    </row>
    <row r="258" spans="25:26" ht="15.75">
      <c r="Y258" s="89"/>
      <c r="Z258" s="89"/>
    </row>
    <row r="259" spans="25:26" ht="15.75">
      <c r="Y259" s="89"/>
      <c r="Z259" s="89"/>
    </row>
    <row r="260" spans="25:26" ht="15.75">
      <c r="Y260" s="89"/>
      <c r="Z260" s="89"/>
    </row>
    <row r="261" spans="25:26" ht="15.75">
      <c r="Y261" s="89"/>
      <c r="Z261" s="89"/>
    </row>
    <row r="262" spans="25:26" ht="15.75">
      <c r="Y262" s="89"/>
      <c r="Z262" s="89"/>
    </row>
    <row r="263" spans="25:26" ht="15.75">
      <c r="Y263" s="89"/>
      <c r="Z263" s="89"/>
    </row>
    <row r="264" spans="25:26" ht="15.75">
      <c r="Y264" s="89"/>
      <c r="Z264" s="89"/>
    </row>
    <row r="265" spans="25:26" ht="15.75">
      <c r="Y265" s="89"/>
      <c r="Z265" s="89"/>
    </row>
    <row r="266" spans="25:26" ht="15.75">
      <c r="Y266" s="89"/>
      <c r="Z266" s="89"/>
    </row>
    <row r="267" spans="25:26" ht="15.75">
      <c r="Y267" s="89"/>
      <c r="Z267" s="89"/>
    </row>
    <row r="268" spans="25:26" ht="15.75">
      <c r="Y268" s="89"/>
      <c r="Z268" s="89"/>
    </row>
    <row r="269" spans="25:26" ht="15.75">
      <c r="Y269" s="89"/>
      <c r="Z269" s="89"/>
    </row>
    <row r="270" spans="25:26" ht="15.75">
      <c r="Y270" s="89"/>
      <c r="Z270" s="89"/>
    </row>
    <row r="271" spans="25:26" ht="15.75">
      <c r="Y271" s="89"/>
      <c r="Z271" s="89"/>
    </row>
    <row r="272" spans="25:26" ht="15.75">
      <c r="Y272" s="89"/>
      <c r="Z272" s="89"/>
    </row>
    <row r="273" spans="25:26" ht="15.75">
      <c r="Y273" s="89"/>
      <c r="Z273" s="89"/>
    </row>
    <row r="274" spans="25:26" ht="15.75">
      <c r="Y274" s="89"/>
      <c r="Z274" s="89"/>
    </row>
    <row r="275" spans="25:26" ht="15.75">
      <c r="Y275" s="89"/>
      <c r="Z275" s="89"/>
    </row>
    <row r="276" spans="25:26" ht="15.75">
      <c r="Y276" s="89"/>
      <c r="Z276" s="89"/>
    </row>
    <row r="277" spans="25:26" ht="15.75">
      <c r="Y277" s="89"/>
      <c r="Z277" s="89"/>
    </row>
    <row r="278" spans="25:26" ht="15.75">
      <c r="Y278" s="89"/>
      <c r="Z278" s="89"/>
    </row>
    <row r="279" spans="25:26" ht="15.75">
      <c r="Y279" s="89"/>
      <c r="Z279" s="89"/>
    </row>
    <row r="280" spans="25:26" ht="15.75">
      <c r="Y280" s="89"/>
      <c r="Z280" s="89"/>
    </row>
    <row r="281" spans="25:26" ht="15.75">
      <c r="Y281" s="89"/>
      <c r="Z281" s="89"/>
    </row>
    <row r="282" spans="25:26" ht="15.75">
      <c r="Y282" s="89"/>
      <c r="Z282" s="89"/>
    </row>
    <row r="283" spans="25:26" ht="15.75">
      <c r="Y283" s="89"/>
      <c r="Z283" s="89"/>
    </row>
    <row r="284" spans="25:26" ht="15.75">
      <c r="Y284" s="89"/>
      <c r="Z284" s="89"/>
    </row>
    <row r="285" spans="25:26" ht="15.75">
      <c r="Y285" s="89"/>
      <c r="Z285" s="89"/>
    </row>
    <row r="286" spans="25:26" ht="15.75">
      <c r="Y286" s="89"/>
      <c r="Z286" s="89"/>
    </row>
    <row r="287" spans="25:26" ht="15.75">
      <c r="Y287" s="89"/>
      <c r="Z287" s="89"/>
    </row>
    <row r="288" spans="25:26" ht="15.75">
      <c r="Y288" s="89"/>
      <c r="Z288" s="89"/>
    </row>
    <row r="289" spans="25:26" ht="15.75">
      <c r="Y289" s="89"/>
      <c r="Z289" s="89"/>
    </row>
    <row r="290" spans="25:26" ht="15.75">
      <c r="Y290" s="89"/>
      <c r="Z290" s="89"/>
    </row>
    <row r="291" spans="25:26" ht="15.75">
      <c r="Y291" s="89"/>
      <c r="Z291" s="89"/>
    </row>
    <row r="292" spans="25:26" ht="15.75">
      <c r="Y292" s="89"/>
      <c r="Z292" s="89"/>
    </row>
    <row r="293" spans="25:26" ht="15.75">
      <c r="Y293" s="89"/>
      <c r="Z293" s="89"/>
    </row>
    <row r="294" spans="25:26" ht="15.75">
      <c r="Y294" s="89"/>
      <c r="Z294" s="89"/>
    </row>
    <row r="295" spans="25:26" ht="15.75">
      <c r="Y295" s="89"/>
      <c r="Z295" s="89"/>
    </row>
    <row r="296" spans="25:26" ht="15.75">
      <c r="Y296" s="89"/>
      <c r="Z296" s="89"/>
    </row>
    <row r="297" spans="25:26" ht="15.75">
      <c r="Y297" s="89"/>
      <c r="Z297" s="89"/>
    </row>
    <row r="298" spans="25:26" ht="15.75">
      <c r="Y298" s="89"/>
      <c r="Z298" s="89"/>
    </row>
    <row r="299" spans="25:26" ht="15.75">
      <c r="Y299" s="89"/>
      <c r="Z299" s="89"/>
    </row>
    <row r="300" spans="25:26" ht="15.75">
      <c r="Y300" s="89"/>
      <c r="Z300" s="89"/>
    </row>
    <row r="301" spans="25:26" ht="15.75">
      <c r="Y301" s="89"/>
      <c r="Z301" s="89"/>
    </row>
    <row r="302" spans="25:26" ht="15.75">
      <c r="Y302" s="89"/>
      <c r="Z302" s="89"/>
    </row>
    <row r="303" spans="25:26" ht="15.75">
      <c r="Y303" s="89"/>
      <c r="Z303" s="89"/>
    </row>
    <row r="304" spans="25:26" ht="15.75">
      <c r="Y304" s="89"/>
      <c r="Z304" s="89"/>
    </row>
    <row r="305" spans="25:26" ht="15.75">
      <c r="Y305" s="89"/>
      <c r="Z305" s="89"/>
    </row>
    <row r="306" spans="25:26" ht="15.75">
      <c r="Y306" s="89"/>
      <c r="Z306" s="89"/>
    </row>
    <row r="307" spans="25:26" ht="15.75">
      <c r="Y307" s="89"/>
      <c r="Z307" s="89"/>
    </row>
    <row r="308" spans="25:26" ht="15.75">
      <c r="Y308" s="89"/>
      <c r="Z308" s="89"/>
    </row>
    <row r="309" spans="25:26" ht="15.75">
      <c r="Y309" s="89"/>
      <c r="Z309" s="89"/>
    </row>
    <row r="310" spans="25:26" ht="15.75">
      <c r="Y310" s="89"/>
      <c r="Z310" s="89"/>
    </row>
    <row r="311" spans="25:26" ht="15.75">
      <c r="Y311" s="89"/>
      <c r="Z311" s="89"/>
    </row>
    <row r="312" spans="25:26" ht="15.75">
      <c r="Y312" s="89"/>
      <c r="Z312" s="89"/>
    </row>
    <row r="313" spans="25:26" ht="15.75">
      <c r="Y313" s="89"/>
      <c r="Z313" s="89"/>
    </row>
    <row r="314" spans="25:26" ht="15.75">
      <c r="Y314" s="89"/>
      <c r="Z314" s="89"/>
    </row>
    <row r="315" spans="25:26" ht="15.75">
      <c r="Y315" s="89"/>
      <c r="Z315" s="89"/>
    </row>
    <row r="316" spans="25:26" ht="15.75">
      <c r="Y316" s="89"/>
      <c r="Z316" s="89"/>
    </row>
    <row r="317" spans="25:26" ht="15.75">
      <c r="Y317" s="89"/>
      <c r="Z317" s="89"/>
    </row>
    <row r="318" spans="25:26" ht="15.75">
      <c r="Y318" s="89"/>
      <c r="Z318" s="89"/>
    </row>
    <row r="319" spans="25:26" ht="15.75">
      <c r="Y319" s="89"/>
      <c r="Z319" s="89"/>
    </row>
    <row r="320" spans="25:26" ht="15.75">
      <c r="Y320" s="89"/>
      <c r="Z320" s="89"/>
    </row>
    <row r="321" spans="25:26" ht="15.75">
      <c r="Y321" s="89"/>
      <c r="Z321" s="89"/>
    </row>
    <row r="322" spans="25:26" ht="15.75">
      <c r="Y322" s="89"/>
      <c r="Z322" s="89"/>
    </row>
    <row r="323" spans="25:26" ht="15.75">
      <c r="Y323" s="89"/>
      <c r="Z323" s="89"/>
    </row>
    <row r="324" spans="25:26" ht="15.75">
      <c r="Y324" s="89"/>
      <c r="Z324" s="89"/>
    </row>
    <row r="325" spans="25:26" ht="15.75">
      <c r="Y325" s="89"/>
      <c r="Z325" s="89"/>
    </row>
    <row r="326" spans="25:26" ht="15.75">
      <c r="Y326" s="89"/>
      <c r="Z326" s="89"/>
    </row>
    <row r="327" spans="25:26" ht="15.75">
      <c r="Y327" s="89"/>
      <c r="Z327" s="89"/>
    </row>
    <row r="328" spans="25:26" ht="15.75">
      <c r="Y328" s="89"/>
      <c r="Z328" s="89"/>
    </row>
    <row r="329" spans="25:26" ht="15.75">
      <c r="Y329" s="89"/>
      <c r="Z329" s="89"/>
    </row>
    <row r="330" spans="25:26" ht="15.75">
      <c r="Y330" s="89"/>
      <c r="Z330" s="89"/>
    </row>
    <row r="331" spans="25:26" ht="15.75">
      <c r="Y331" s="89"/>
      <c r="Z331" s="89"/>
    </row>
    <row r="332" spans="25:26" ht="15.75">
      <c r="Y332" s="89"/>
      <c r="Z332" s="89"/>
    </row>
    <row r="333" spans="25:26" ht="15.75">
      <c r="Y333" s="89"/>
      <c r="Z333" s="89"/>
    </row>
    <row r="334" spans="25:26" ht="15.75">
      <c r="Y334" s="89"/>
      <c r="Z334" s="89"/>
    </row>
    <row r="335" spans="25:26" ht="15.75">
      <c r="Y335" s="89"/>
      <c r="Z335" s="89"/>
    </row>
    <row r="336" spans="25:26" ht="15.75">
      <c r="Y336" s="89"/>
      <c r="Z336" s="89"/>
    </row>
    <row r="337" spans="25:26" ht="15.75">
      <c r="Y337" s="89"/>
      <c r="Z337" s="89"/>
    </row>
    <row r="338" spans="25:26" ht="15.75">
      <c r="Y338" s="89"/>
      <c r="Z338" s="89"/>
    </row>
    <row r="339" spans="25:26" ht="15.75">
      <c r="Y339" s="89"/>
      <c r="Z339" s="89"/>
    </row>
    <row r="340" spans="25:26" ht="15.75">
      <c r="Y340" s="89"/>
      <c r="Z340" s="89"/>
    </row>
    <row r="341" spans="25:26" ht="15.75">
      <c r="Y341" s="89"/>
      <c r="Z341" s="89"/>
    </row>
    <row r="342" spans="25:26" ht="15.75">
      <c r="Y342" s="89"/>
      <c r="Z342" s="89"/>
    </row>
    <row r="343" spans="25:26" ht="15.75">
      <c r="Y343" s="89"/>
      <c r="Z343" s="89"/>
    </row>
    <row r="344" spans="25:26" ht="15.75">
      <c r="Y344" s="89"/>
      <c r="Z344" s="89"/>
    </row>
    <row r="345" spans="25:26" ht="15.75">
      <c r="Y345" s="89"/>
      <c r="Z345" s="89"/>
    </row>
    <row r="346" spans="25:26" ht="15.75">
      <c r="Y346" s="89"/>
      <c r="Z346" s="89"/>
    </row>
    <row r="347" spans="25:26" ht="15.75">
      <c r="Y347" s="89"/>
      <c r="Z347" s="89"/>
    </row>
    <row r="348" spans="25:26" ht="15.75">
      <c r="Y348" s="89"/>
      <c r="Z348" s="89"/>
    </row>
    <row r="349" spans="25:26" ht="15.75">
      <c r="Y349" s="89"/>
      <c r="Z349" s="89"/>
    </row>
    <row r="350" spans="25:26" ht="15.75">
      <c r="Y350" s="89"/>
      <c r="Z350" s="89"/>
    </row>
    <row r="351" spans="25:26" ht="15.75">
      <c r="Y351" s="89"/>
      <c r="Z351" s="89"/>
    </row>
    <row r="352" spans="25:26" ht="15.75">
      <c r="Y352" s="89"/>
      <c r="Z352" s="89"/>
    </row>
    <row r="353" spans="25:26" ht="15.75">
      <c r="Y353" s="89"/>
      <c r="Z353" s="89"/>
    </row>
    <row r="354" spans="25:26" ht="15.75">
      <c r="Y354" s="89"/>
      <c r="Z354" s="89"/>
    </row>
    <row r="355" spans="25:26" ht="15.75">
      <c r="Y355" s="89"/>
      <c r="Z355" s="89"/>
    </row>
    <row r="356" spans="25:26" ht="15.75">
      <c r="Y356" s="89"/>
      <c r="Z356" s="89"/>
    </row>
    <row r="357" spans="25:26" ht="15.75">
      <c r="Y357" s="89"/>
      <c r="Z357" s="89"/>
    </row>
    <row r="358" spans="25:26" ht="15.75">
      <c r="Y358" s="89"/>
      <c r="Z358" s="89"/>
    </row>
    <row r="359" spans="25:26" ht="15.75">
      <c r="Y359" s="89"/>
      <c r="Z359" s="89"/>
    </row>
    <row r="360" spans="25:26" ht="15.75">
      <c r="Y360" s="89"/>
      <c r="Z360" s="89"/>
    </row>
    <row r="361" spans="25:26" ht="15.75">
      <c r="Y361" s="89"/>
      <c r="Z361" s="89"/>
    </row>
    <row r="362" spans="25:26" ht="15.75">
      <c r="Y362" s="89"/>
      <c r="Z362" s="89"/>
    </row>
    <row r="363" spans="25:26" ht="15.75">
      <c r="Y363" s="89"/>
      <c r="Z363" s="89"/>
    </row>
    <row r="364" spans="25:26" ht="15.75">
      <c r="Y364" s="89"/>
      <c r="Z364" s="89"/>
    </row>
    <row r="365" spans="25:26" ht="15.75">
      <c r="Y365" s="89"/>
      <c r="Z365" s="89"/>
    </row>
    <row r="366" spans="25:26" ht="15.75">
      <c r="Y366" s="89"/>
      <c r="Z366" s="89"/>
    </row>
    <row r="367" spans="25:26" ht="15.75">
      <c r="Y367" s="89"/>
      <c r="Z367" s="89"/>
    </row>
    <row r="368" spans="25:26" ht="15.75">
      <c r="Y368" s="89"/>
      <c r="Z368" s="89"/>
    </row>
    <row r="369" spans="25:26" ht="15.75">
      <c r="Y369" s="89"/>
      <c r="Z369" s="89"/>
    </row>
    <row r="370" spans="25:26" ht="15.75">
      <c r="Y370" s="89"/>
      <c r="Z370" s="89"/>
    </row>
    <row r="371" spans="25:26" ht="15.75">
      <c r="Y371" s="89"/>
      <c r="Z371" s="89"/>
    </row>
    <row r="372" spans="25:26" ht="15.75">
      <c r="Y372" s="89"/>
      <c r="Z372" s="89"/>
    </row>
    <row r="373" spans="25:26" ht="15.75">
      <c r="Y373" s="89"/>
      <c r="Z373" s="89"/>
    </row>
    <row r="374" spans="25:26" ht="15.75">
      <c r="Y374" s="89"/>
      <c r="Z374" s="89"/>
    </row>
    <row r="375" spans="25:26" ht="15.75">
      <c r="Y375" s="89"/>
      <c r="Z375" s="89"/>
    </row>
    <row r="376" spans="25:26" ht="15.75">
      <c r="Y376" s="89"/>
      <c r="Z376" s="89"/>
    </row>
    <row r="377" spans="25:26" ht="15.75">
      <c r="Y377" s="89"/>
      <c r="Z377" s="89"/>
    </row>
    <row r="378" spans="25:26" ht="15.75">
      <c r="Y378" s="89"/>
      <c r="Z378" s="89"/>
    </row>
    <row r="379" spans="25:26" ht="15.75">
      <c r="Y379" s="89"/>
      <c r="Z379" s="89"/>
    </row>
    <row r="380" spans="25:26" ht="15.75">
      <c r="Y380" s="89"/>
      <c r="Z380" s="89"/>
    </row>
    <row r="381" spans="25:26" ht="15.75">
      <c r="Y381" s="89"/>
      <c r="Z381" s="89"/>
    </row>
    <row r="382" spans="25:26" ht="15.75">
      <c r="Y382" s="89"/>
      <c r="Z382" s="89"/>
    </row>
    <row r="383" spans="25:26" ht="15.75">
      <c r="Y383" s="89"/>
      <c r="Z383" s="89"/>
    </row>
    <row r="384" spans="25:26" ht="15.75">
      <c r="Y384" s="89"/>
      <c r="Z384" s="89"/>
    </row>
    <row r="385" spans="25:26" ht="15.75">
      <c r="Y385" s="89"/>
      <c r="Z385" s="89"/>
    </row>
    <row r="386" spans="25:26" ht="15.75">
      <c r="Y386" s="89"/>
      <c r="Z386" s="89"/>
    </row>
    <row r="387" spans="25:26" ht="15.75">
      <c r="Y387" s="89"/>
      <c r="Z387" s="89"/>
    </row>
    <row r="388" spans="25:26" ht="15.75">
      <c r="Y388" s="89"/>
      <c r="Z388" s="89"/>
    </row>
    <row r="389" spans="25:26" ht="15.75">
      <c r="Y389" s="89"/>
      <c r="Z389" s="89"/>
    </row>
    <row r="390" spans="25:26" ht="15.75">
      <c r="Y390" s="89"/>
      <c r="Z390" s="89"/>
    </row>
    <row r="391" spans="25:26" ht="15.75">
      <c r="Y391" s="89"/>
      <c r="Z391" s="89"/>
    </row>
    <row r="392" spans="25:26" ht="15.75">
      <c r="Y392" s="89"/>
      <c r="Z392" s="89"/>
    </row>
    <row r="393" spans="25:26" ht="15.75">
      <c r="Y393" s="89"/>
      <c r="Z393" s="89"/>
    </row>
    <row r="394" spans="25:26" ht="15.75">
      <c r="Y394" s="89"/>
      <c r="Z394" s="89"/>
    </row>
    <row r="395" spans="25:26" ht="15.75">
      <c r="Y395" s="89"/>
      <c r="Z395" s="89"/>
    </row>
    <row r="396" spans="25:26" ht="15.75">
      <c r="Y396" s="89"/>
      <c r="Z396" s="89"/>
    </row>
    <row r="397" spans="25:26" ht="15.75">
      <c r="Y397" s="89"/>
      <c r="Z397" s="89"/>
    </row>
    <row r="398" spans="25:26" ht="15.75">
      <c r="Y398" s="89"/>
      <c r="Z398" s="89"/>
    </row>
    <row r="399" spans="25:26" ht="15.75">
      <c r="Y399" s="89"/>
      <c r="Z399" s="89"/>
    </row>
    <row r="400" spans="25:26" ht="15.75">
      <c r="Y400" s="89"/>
      <c r="Z400" s="89"/>
    </row>
    <row r="401" spans="25:26" ht="15.75">
      <c r="Y401" s="89"/>
      <c r="Z401" s="89"/>
    </row>
    <row r="402" spans="25:26" ht="15.75">
      <c r="Y402" s="89"/>
      <c r="Z402" s="89"/>
    </row>
    <row r="403" spans="25:26" ht="15.75">
      <c r="Y403" s="89"/>
      <c r="Z403" s="89"/>
    </row>
    <row r="404" spans="25:26" ht="15.75">
      <c r="Y404" s="89"/>
      <c r="Z404" s="89"/>
    </row>
    <row r="405" spans="25:26" ht="15.75">
      <c r="Y405" s="89"/>
      <c r="Z405" s="89"/>
    </row>
    <row r="406" spans="25:26" ht="15.75">
      <c r="Y406" s="89"/>
      <c r="Z406" s="89"/>
    </row>
    <row r="407" spans="25:26" ht="15.75">
      <c r="Y407" s="89"/>
      <c r="Z407" s="89"/>
    </row>
    <row r="408" spans="25:26" ht="15.75">
      <c r="Y408" s="89"/>
      <c r="Z408" s="89"/>
    </row>
    <row r="409" spans="25:26" ht="15.75">
      <c r="Y409" s="89"/>
      <c r="Z409" s="89"/>
    </row>
    <row r="410" spans="25:26" ht="15.75">
      <c r="Y410" s="89"/>
      <c r="Z410" s="89"/>
    </row>
    <row r="411" spans="25:26" ht="15.75">
      <c r="Y411" s="89"/>
      <c r="Z411" s="89"/>
    </row>
    <row r="412" spans="25:26" ht="15.75">
      <c r="Y412" s="89"/>
      <c r="Z412" s="89"/>
    </row>
    <row r="413" spans="25:26" ht="15.75">
      <c r="Y413" s="89"/>
      <c r="Z413" s="89"/>
    </row>
    <row r="414" spans="25:26" ht="15.75">
      <c r="Y414" s="89"/>
      <c r="Z414" s="89"/>
    </row>
    <row r="415" spans="25:26" ht="15.75">
      <c r="Y415" s="89"/>
      <c r="Z415" s="89"/>
    </row>
    <row r="416" spans="25:26" ht="15.75">
      <c r="Y416" s="89"/>
      <c r="Z416" s="89"/>
    </row>
    <row r="417" spans="25:26" ht="15.75">
      <c r="Y417" s="89"/>
      <c r="Z417" s="89"/>
    </row>
    <row r="418" spans="25:26" ht="15.75">
      <c r="Y418" s="89"/>
      <c r="Z418" s="89"/>
    </row>
    <row r="419" spans="25:26" ht="15.75">
      <c r="Y419" s="89"/>
      <c r="Z419" s="89"/>
    </row>
    <row r="420" spans="25:26" ht="15.75">
      <c r="Y420" s="89"/>
      <c r="Z420" s="89"/>
    </row>
    <row r="421" spans="25:26" ht="15.75">
      <c r="Y421" s="89"/>
      <c r="Z421" s="89"/>
    </row>
    <row r="422" spans="25:26" ht="15.75">
      <c r="Y422" s="89"/>
      <c r="Z422" s="89"/>
    </row>
    <row r="423" spans="25:26" ht="15.75">
      <c r="Y423" s="89"/>
      <c r="Z423" s="89"/>
    </row>
    <row r="424" spans="25:26" ht="15.75">
      <c r="Y424" s="89"/>
      <c r="Z424" s="89"/>
    </row>
    <row r="425" spans="25:26" ht="15.75">
      <c r="Y425" s="89"/>
      <c r="Z425" s="89"/>
    </row>
    <row r="426" spans="25:26" ht="15.75">
      <c r="Y426" s="89"/>
      <c r="Z426" s="89"/>
    </row>
    <row r="427" spans="25:26" ht="15.75">
      <c r="Y427" s="89"/>
      <c r="Z427" s="89"/>
    </row>
    <row r="428" spans="25:26" ht="15.75">
      <c r="Y428" s="89"/>
      <c r="Z428" s="89"/>
    </row>
    <row r="429" spans="25:26" ht="15.75">
      <c r="Y429" s="89"/>
      <c r="Z429" s="89"/>
    </row>
    <row r="430" spans="25:26" ht="15.75">
      <c r="Y430" s="89"/>
      <c r="Z430" s="89"/>
    </row>
    <row r="431" spans="25:26" ht="15.75">
      <c r="Y431" s="89"/>
      <c r="Z431" s="89"/>
    </row>
    <row r="432" spans="25:26" ht="15.75">
      <c r="Y432" s="89"/>
      <c r="Z432" s="89"/>
    </row>
    <row r="433" spans="25:26" ht="15.75">
      <c r="Y433" s="89"/>
      <c r="Z433" s="89"/>
    </row>
    <row r="434" spans="25:26" ht="15.75">
      <c r="Y434" s="89"/>
      <c r="Z434" s="89"/>
    </row>
    <row r="435" spans="25:26" ht="15.75">
      <c r="Y435" s="89"/>
      <c r="Z435" s="89"/>
    </row>
    <row r="436" spans="25:26" ht="15.75">
      <c r="Y436" s="89"/>
      <c r="Z436" s="89"/>
    </row>
    <row r="437" spans="25:26" ht="15.75">
      <c r="Y437" s="89"/>
      <c r="Z437" s="89"/>
    </row>
    <row r="438" spans="25:26" ht="15.75">
      <c r="Y438" s="89"/>
      <c r="Z438" s="89"/>
    </row>
    <row r="439" spans="25:26" ht="15.75">
      <c r="Y439" s="89"/>
      <c r="Z439" s="89"/>
    </row>
    <row r="440" spans="25:26" ht="15.75">
      <c r="Y440" s="89"/>
      <c r="Z440" s="89"/>
    </row>
    <row r="441" spans="25:26" ht="15.75">
      <c r="Y441" s="89"/>
      <c r="Z441" s="89"/>
    </row>
    <row r="442" spans="25:26" ht="15.75">
      <c r="Y442" s="89"/>
      <c r="Z442" s="89"/>
    </row>
    <row r="443" spans="25:26" ht="15.75">
      <c r="Y443" s="89"/>
      <c r="Z443" s="89"/>
    </row>
    <row r="444" spans="25:26" ht="15.75">
      <c r="Y444" s="89"/>
      <c r="Z444" s="89"/>
    </row>
    <row r="445" spans="25:26" ht="15.75">
      <c r="Y445" s="89"/>
      <c r="Z445" s="89"/>
    </row>
    <row r="446" spans="25:26" ht="15.75">
      <c r="Y446" s="89"/>
      <c r="Z446" s="89"/>
    </row>
    <row r="447" spans="25:26" ht="15.75">
      <c r="Y447" s="89"/>
      <c r="Z447" s="89"/>
    </row>
    <row r="448" spans="25:26" ht="15.75">
      <c r="Y448" s="89"/>
      <c r="Z448" s="89"/>
    </row>
    <row r="449" spans="25:26" ht="15.75">
      <c r="Y449" s="89"/>
      <c r="Z449" s="89"/>
    </row>
    <row r="450" spans="25:26" ht="15.75">
      <c r="Y450" s="89"/>
      <c r="Z450" s="89"/>
    </row>
    <row r="451" spans="25:26" ht="15.75">
      <c r="Y451" s="89"/>
      <c r="Z451" s="89"/>
    </row>
    <row r="452" spans="25:26" ht="15.75">
      <c r="Y452" s="89"/>
      <c r="Z452" s="89"/>
    </row>
    <row r="453" spans="25:26" ht="15.75">
      <c r="Y453" s="89"/>
      <c r="Z453" s="89"/>
    </row>
    <row r="454" spans="25:26" ht="15.75">
      <c r="Y454" s="89"/>
      <c r="Z454" s="89"/>
    </row>
    <row r="455" spans="25:26" ht="15.75">
      <c r="Y455" s="89"/>
      <c r="Z455" s="89"/>
    </row>
    <row r="456" spans="25:26" ht="15.75">
      <c r="Y456" s="89"/>
      <c r="Z456" s="89"/>
    </row>
    <row r="457" spans="25:26" ht="15.75">
      <c r="Y457" s="89"/>
      <c r="Z457" s="89"/>
    </row>
    <row r="458" spans="25:26" ht="15.75">
      <c r="Y458" s="89"/>
      <c r="Z458" s="89"/>
    </row>
    <row r="459" spans="25:26" ht="15.75">
      <c r="Y459" s="89"/>
      <c r="Z459" s="89"/>
    </row>
    <row r="460" spans="25:26" ht="15.75">
      <c r="Y460" s="89"/>
      <c r="Z460" s="89"/>
    </row>
    <row r="461" spans="25:26" ht="15.75">
      <c r="Y461" s="89"/>
      <c r="Z461" s="89"/>
    </row>
    <row r="462" spans="25:26" ht="15.75">
      <c r="Y462" s="89"/>
      <c r="Z462" s="89"/>
    </row>
    <row r="463" spans="25:26" ht="15.75">
      <c r="Y463" s="89"/>
      <c r="Z463" s="89"/>
    </row>
    <row r="464" spans="25:26" ht="15.75">
      <c r="Y464" s="89"/>
      <c r="Z464" s="89"/>
    </row>
    <row r="465" spans="25:26" ht="15.75">
      <c r="Y465" s="89"/>
      <c r="Z465" s="89"/>
    </row>
    <row r="466" spans="25:26" ht="15.75">
      <c r="Y466" s="89"/>
      <c r="Z466" s="89"/>
    </row>
    <row r="467" spans="25:26" ht="15.75">
      <c r="Y467" s="89"/>
      <c r="Z467" s="89"/>
    </row>
    <row r="468" spans="25:26" ht="15.75">
      <c r="Y468" s="89"/>
      <c r="Z468" s="89"/>
    </row>
    <row r="469" spans="25:26" ht="15.75">
      <c r="Y469" s="89"/>
      <c r="Z469" s="89"/>
    </row>
    <row r="470" spans="25:26" ht="15.75">
      <c r="Y470" s="89"/>
      <c r="Z470" s="89"/>
    </row>
    <row r="471" spans="25:26" ht="15.75">
      <c r="Y471" s="89"/>
      <c r="Z471" s="89"/>
    </row>
    <row r="472" spans="25:26" ht="15.75">
      <c r="Y472" s="89"/>
      <c r="Z472" s="89"/>
    </row>
    <row r="473" spans="25:26" ht="15.75">
      <c r="Y473" s="89"/>
      <c r="Z473" s="89"/>
    </row>
    <row r="474" spans="25:26" ht="15.75">
      <c r="Y474" s="89"/>
      <c r="Z474" s="89"/>
    </row>
    <row r="475" spans="25:26" ht="15.75">
      <c r="Y475" s="89"/>
      <c r="Z475" s="89"/>
    </row>
    <row r="476" spans="25:26" ht="15.75">
      <c r="Y476" s="89"/>
      <c r="Z476" s="89"/>
    </row>
    <row r="477" spans="25:26" ht="15.75">
      <c r="Y477" s="89"/>
      <c r="Z477" s="89"/>
    </row>
    <row r="478" spans="25:26" ht="15.75">
      <c r="Y478" s="89"/>
      <c r="Z478" s="89"/>
    </row>
    <row r="479" spans="25:26" ht="15.75">
      <c r="Y479" s="89"/>
      <c r="Z479" s="89"/>
    </row>
    <row r="480" spans="25:26" ht="15.75">
      <c r="Y480" s="89"/>
      <c r="Z480" s="89"/>
    </row>
    <row r="481" spans="25:26" ht="15.75">
      <c r="Y481" s="89"/>
      <c r="Z481" s="89"/>
    </row>
    <row r="482" spans="25:26" ht="15.75">
      <c r="Y482" s="89"/>
      <c r="Z482" s="89"/>
    </row>
    <row r="483" spans="25:26" ht="15.75">
      <c r="Y483" s="89"/>
      <c r="Z483" s="89"/>
    </row>
    <row r="484" spans="25:26" ht="15.75">
      <c r="Y484" s="89"/>
      <c r="Z484" s="89"/>
    </row>
    <row r="485" spans="25:26" ht="15.75">
      <c r="Y485" s="89"/>
      <c r="Z485" s="89"/>
    </row>
    <row r="486" spans="25:26" ht="15.75">
      <c r="Y486" s="89"/>
      <c r="Z486" s="89"/>
    </row>
    <row r="487" spans="25:26" ht="15.75">
      <c r="Y487" s="89"/>
      <c r="Z487" s="89"/>
    </row>
    <row r="488" spans="25:26" ht="15.75">
      <c r="Y488" s="89"/>
      <c r="Z488" s="89"/>
    </row>
    <row r="489" spans="25:26" ht="15.75">
      <c r="Y489" s="89"/>
      <c r="Z489" s="89"/>
    </row>
    <row r="490" spans="25:26" ht="15.75">
      <c r="Y490" s="89"/>
      <c r="Z490" s="89"/>
    </row>
    <row r="491" spans="25:26" ht="15.75">
      <c r="Y491" s="89"/>
      <c r="Z491" s="89"/>
    </row>
    <row r="492" spans="25:26" ht="15.75">
      <c r="Y492" s="89"/>
      <c r="Z492" s="89"/>
    </row>
    <row r="493" spans="25:26" ht="15.75">
      <c r="Y493" s="89"/>
      <c r="Z493" s="89"/>
    </row>
    <row r="494" spans="25:26" ht="15.75">
      <c r="Y494" s="89"/>
      <c r="Z494" s="89"/>
    </row>
    <row r="495" spans="25:26" ht="15.75">
      <c r="Y495" s="89"/>
      <c r="Z495" s="89"/>
    </row>
    <row r="496" spans="25:26" ht="15.75">
      <c r="Y496" s="89"/>
      <c r="Z496" s="89"/>
    </row>
    <row r="497" spans="25:26" ht="15.75">
      <c r="Y497" s="89"/>
      <c r="Z497" s="89"/>
    </row>
    <row r="498" spans="25:26" ht="15.75">
      <c r="Y498" s="89"/>
      <c r="Z498" s="89"/>
    </row>
    <row r="499" spans="25:26" ht="15.75">
      <c r="Y499" s="89"/>
      <c r="Z499" s="89"/>
    </row>
    <row r="500" spans="25:26" ht="15.75">
      <c r="Y500" s="89"/>
      <c r="Z500" s="89"/>
    </row>
    <row r="501" spans="25:26" ht="15.75">
      <c r="Y501" s="89"/>
      <c r="Z501" s="89"/>
    </row>
    <row r="502" spans="25:26" ht="15.75">
      <c r="Y502" s="89"/>
      <c r="Z502" s="89"/>
    </row>
    <row r="503" spans="25:26" ht="15.75">
      <c r="Y503" s="89"/>
      <c r="Z503" s="89"/>
    </row>
    <row r="504" spans="25:26" ht="15.75">
      <c r="Y504" s="89"/>
      <c r="Z504" s="89"/>
    </row>
    <row r="505" spans="25:26" ht="15.75">
      <c r="Y505" s="89"/>
      <c r="Z505" s="89"/>
    </row>
    <row r="506" spans="25:26" ht="15.75">
      <c r="Y506" s="89"/>
      <c r="Z506" s="89"/>
    </row>
    <row r="507" spans="25:26" ht="15.75">
      <c r="Y507" s="89"/>
      <c r="Z507" s="89"/>
    </row>
    <row r="508" spans="25:26" ht="15.75">
      <c r="Y508" s="89"/>
      <c r="Z508" s="89"/>
    </row>
    <row r="509" spans="25:26" ht="15.75">
      <c r="Y509" s="89"/>
      <c r="Z509" s="89"/>
    </row>
    <row r="510" spans="25:26" ht="15.75">
      <c r="Y510" s="89"/>
      <c r="Z510" s="89"/>
    </row>
    <row r="511" spans="25:26" ht="15.75">
      <c r="Y511" s="89"/>
      <c r="Z511" s="89"/>
    </row>
    <row r="512" spans="25:26" ht="15.75">
      <c r="Y512" s="89"/>
      <c r="Z512" s="89"/>
    </row>
    <row r="513" spans="25:26" ht="15.75">
      <c r="Y513" s="89"/>
      <c r="Z513" s="89"/>
    </row>
    <row r="514" spans="25:26" ht="15.75">
      <c r="Y514" s="89"/>
      <c r="Z514" s="89"/>
    </row>
    <row r="515" spans="25:26" ht="15.75">
      <c r="Y515" s="89"/>
      <c r="Z515" s="89"/>
    </row>
    <row r="516" spans="25:26" ht="15.75">
      <c r="Y516" s="89"/>
      <c r="Z516" s="89"/>
    </row>
    <row r="517" spans="25:26" ht="15.75">
      <c r="Y517" s="89"/>
      <c r="Z517" s="89"/>
    </row>
    <row r="518" spans="25:26" ht="15.75">
      <c r="Y518" s="89"/>
      <c r="Z518" s="89"/>
    </row>
    <row r="519" spans="25:26" ht="15.75">
      <c r="Y519" s="89"/>
      <c r="Z519" s="89"/>
    </row>
    <row r="520" spans="25:26" ht="15.75">
      <c r="Y520" s="89"/>
      <c r="Z520" s="89"/>
    </row>
    <row r="521" spans="25:26" ht="15.75">
      <c r="Y521" s="89"/>
      <c r="Z521" s="89"/>
    </row>
    <row r="522" spans="25:26" ht="15.75">
      <c r="Y522" s="89"/>
      <c r="Z522" s="89"/>
    </row>
    <row r="523" spans="25:26" ht="15.75">
      <c r="Y523" s="89"/>
      <c r="Z523" s="89"/>
    </row>
    <row r="524" spans="25:26" ht="15.75">
      <c r="Y524" s="89"/>
      <c r="Z524" s="89"/>
    </row>
    <row r="525" spans="25:26" ht="15.75">
      <c r="Y525" s="89"/>
      <c r="Z525" s="89"/>
    </row>
    <row r="526" spans="25:26" ht="15.75">
      <c r="Y526" s="89"/>
      <c r="Z526" s="89"/>
    </row>
    <row r="527" spans="25:26" ht="15.75">
      <c r="Y527" s="89"/>
      <c r="Z527" s="89"/>
    </row>
    <row r="528" spans="25:26" ht="15.75">
      <c r="Y528" s="89"/>
      <c r="Z528" s="89"/>
    </row>
    <row r="529" spans="25:26" ht="15.75">
      <c r="Y529" s="89"/>
      <c r="Z529" s="89"/>
    </row>
    <row r="530" spans="25:26" ht="15.75">
      <c r="Y530" s="89"/>
      <c r="Z530" s="89"/>
    </row>
    <row r="531" spans="25:26" ht="15.75">
      <c r="Y531" s="89"/>
      <c r="Z531" s="89"/>
    </row>
    <row r="532" spans="25:26" ht="15.75">
      <c r="Y532" s="89"/>
      <c r="Z532" s="89"/>
    </row>
    <row r="533" spans="25:26" ht="15.75">
      <c r="Y533" s="89"/>
      <c r="Z533" s="89"/>
    </row>
    <row r="534" spans="25:26" ht="15.75">
      <c r="Y534" s="89"/>
      <c r="Z534" s="89"/>
    </row>
    <row r="535" spans="25:26" ht="15.75">
      <c r="Y535" s="89"/>
      <c r="Z535" s="89"/>
    </row>
    <row r="536" spans="25:26" ht="15.75">
      <c r="Y536" s="89"/>
      <c r="Z536" s="89"/>
    </row>
    <row r="537" spans="25:26" ht="15.75">
      <c r="Y537" s="89"/>
      <c r="Z537" s="89"/>
    </row>
    <row r="538" spans="25:26" ht="15.75">
      <c r="Y538" s="89"/>
      <c r="Z538" s="89"/>
    </row>
    <row r="539" spans="25:26" ht="15.75">
      <c r="Y539" s="89"/>
      <c r="Z539" s="89"/>
    </row>
    <row r="540" spans="25:26" ht="15.75">
      <c r="Y540" s="89"/>
      <c r="Z540" s="89"/>
    </row>
    <row r="541" spans="25:26" ht="15.75">
      <c r="Y541" s="89"/>
      <c r="Z541" s="89"/>
    </row>
    <row r="542" spans="25:26" ht="15.75">
      <c r="Y542" s="89"/>
      <c r="Z542" s="89"/>
    </row>
    <row r="543" spans="25:26" ht="15.75">
      <c r="Y543" s="89"/>
      <c r="Z543" s="89"/>
    </row>
    <row r="544" spans="25:26" ht="15.75">
      <c r="Y544" s="89"/>
      <c r="Z544" s="89"/>
    </row>
    <row r="545" spans="25:26" ht="15.75">
      <c r="Y545" s="89"/>
      <c r="Z545" s="89"/>
    </row>
    <row r="546" spans="25:26" ht="15.75">
      <c r="Y546" s="89"/>
      <c r="Z546" s="89"/>
    </row>
    <row r="547" spans="25:26" ht="15.75">
      <c r="Y547" s="89"/>
      <c r="Z547" s="89"/>
    </row>
    <row r="548" spans="25:26" ht="15.75">
      <c r="Y548" s="89"/>
      <c r="Z548" s="89"/>
    </row>
    <row r="549" spans="25:26" ht="15.75">
      <c r="Y549" s="89"/>
      <c r="Z549" s="89"/>
    </row>
    <row r="550" spans="25:26" ht="15.75">
      <c r="Y550" s="89"/>
      <c r="Z550" s="89"/>
    </row>
    <row r="551" spans="25:26" ht="15.75">
      <c r="Y551" s="89"/>
      <c r="Z551" s="89"/>
    </row>
    <row r="552" spans="25:26" ht="15.75">
      <c r="Y552" s="89"/>
      <c r="Z552" s="89"/>
    </row>
    <row r="553" spans="25:26" ht="15.75">
      <c r="Y553" s="89"/>
      <c r="Z553" s="89"/>
    </row>
    <row r="554" spans="25:26" ht="15.75">
      <c r="Y554" s="89"/>
      <c r="Z554" s="89"/>
    </row>
    <row r="555" spans="25:26" ht="15.75">
      <c r="Y555" s="89"/>
      <c r="Z555" s="89"/>
    </row>
    <row r="556" spans="25:26" ht="15.75">
      <c r="Y556" s="89"/>
      <c r="Z556" s="89"/>
    </row>
    <row r="557" spans="25:26" ht="15.75">
      <c r="Y557" s="89"/>
      <c r="Z557" s="89"/>
    </row>
    <row r="558" spans="25:26" ht="15.75">
      <c r="Y558" s="89"/>
      <c r="Z558" s="89"/>
    </row>
    <row r="559" spans="25:26" ht="15.75">
      <c r="Y559" s="89"/>
      <c r="Z559" s="89"/>
    </row>
    <row r="560" spans="25:26" ht="15.75">
      <c r="Y560" s="89"/>
      <c r="Z560" s="89"/>
    </row>
    <row r="561" spans="25:26" ht="15.75">
      <c r="Y561" s="89"/>
      <c r="Z561" s="89"/>
    </row>
    <row r="562" spans="25:26" ht="15.75">
      <c r="Y562" s="89"/>
      <c r="Z562" s="89"/>
    </row>
    <row r="563" spans="25:26" ht="15.75">
      <c r="Y563" s="89"/>
      <c r="Z563" s="89"/>
    </row>
    <row r="564" spans="25:26" ht="15.75">
      <c r="Y564" s="89"/>
      <c r="Z564" s="89"/>
    </row>
    <row r="565" spans="25:26" ht="15.75">
      <c r="Y565" s="89"/>
      <c r="Z565" s="89"/>
    </row>
    <row r="566" spans="25:26" ht="15.75">
      <c r="Y566" s="89"/>
      <c r="Z566" s="89"/>
    </row>
    <row r="567" spans="25:26" ht="15.75">
      <c r="Y567" s="89"/>
      <c r="Z567" s="89"/>
    </row>
    <row r="568" spans="25:26" ht="15.75">
      <c r="Y568" s="89"/>
      <c r="Z568" s="89"/>
    </row>
    <row r="569" spans="25:26" ht="15.75">
      <c r="Y569" s="89"/>
      <c r="Z569" s="89"/>
    </row>
    <row r="570" spans="25:26" ht="15.75">
      <c r="Y570" s="89"/>
      <c r="Z570" s="89"/>
    </row>
    <row r="571" spans="25:26" ht="15.75">
      <c r="Y571" s="89"/>
      <c r="Z571" s="89"/>
    </row>
    <row r="572" spans="25:26" ht="15.75">
      <c r="Y572" s="89"/>
      <c r="Z572" s="89"/>
    </row>
    <row r="573" spans="25:26" ht="15.75">
      <c r="Y573" s="89"/>
      <c r="Z573" s="89"/>
    </row>
    <row r="574" spans="25:26" ht="15.75">
      <c r="Y574" s="89"/>
      <c r="Z574" s="89"/>
    </row>
    <row r="575" spans="25:26" ht="15.75">
      <c r="Y575" s="89"/>
      <c r="Z575" s="89"/>
    </row>
    <row r="576" spans="25:26" ht="15.75">
      <c r="Y576" s="89"/>
      <c r="Z576" s="89"/>
    </row>
    <row r="577" spans="25:26" ht="15.75">
      <c r="Y577" s="89"/>
      <c r="Z577" s="89"/>
    </row>
    <row r="578" spans="25:26" ht="15.75">
      <c r="Y578" s="89"/>
      <c r="Z578" s="89"/>
    </row>
    <row r="579" spans="25:26" ht="15.75">
      <c r="Y579" s="89"/>
      <c r="Z579" s="89"/>
    </row>
    <row r="580" spans="25:26" ht="15.75">
      <c r="Y580" s="89"/>
      <c r="Z580" s="89"/>
    </row>
    <row r="581" spans="25:26" ht="15.75">
      <c r="Y581" s="89"/>
      <c r="Z581" s="89"/>
    </row>
    <row r="582" spans="25:26" ht="15.75">
      <c r="Y582" s="89"/>
      <c r="Z582" s="89"/>
    </row>
    <row r="583" spans="25:26" ht="15.75">
      <c r="Y583" s="89"/>
      <c r="Z583" s="89"/>
    </row>
    <row r="584" spans="25:26" ht="15.75">
      <c r="Y584" s="89"/>
      <c r="Z584" s="89"/>
    </row>
    <row r="585" spans="25:26" ht="15.75">
      <c r="Y585" s="89"/>
      <c r="Z585" s="89"/>
    </row>
    <row r="586" spans="25:26" ht="15.75">
      <c r="Y586" s="89"/>
      <c r="Z586" s="89"/>
    </row>
    <row r="587" spans="25:26" ht="15.75">
      <c r="Y587" s="89"/>
      <c r="Z587" s="89"/>
    </row>
    <row r="588" spans="25:26" ht="15.75">
      <c r="Y588" s="89"/>
      <c r="Z588" s="89"/>
    </row>
    <row r="589" spans="25:26" ht="15.75">
      <c r="Y589" s="89"/>
      <c r="Z589" s="89"/>
    </row>
    <row r="590" spans="25:26" ht="15.75">
      <c r="Y590" s="89"/>
      <c r="Z590" s="89"/>
    </row>
    <row r="591" spans="25:26" ht="15.75">
      <c r="Y591" s="89"/>
      <c r="Z591" s="89"/>
    </row>
    <row r="592" spans="25:26" ht="15.75">
      <c r="Y592" s="89"/>
      <c r="Z592" s="89"/>
    </row>
    <row r="593" spans="25:26" ht="15.75">
      <c r="Y593" s="89"/>
      <c r="Z593" s="89"/>
    </row>
    <row r="594" spans="25:26" ht="15.75">
      <c r="Y594" s="89"/>
      <c r="Z594" s="89"/>
    </row>
    <row r="595" spans="25:26" ht="15.75">
      <c r="Y595" s="89"/>
      <c r="Z595" s="89"/>
    </row>
    <row r="596" spans="25:26" ht="15.75">
      <c r="Y596" s="89"/>
      <c r="Z596" s="89"/>
    </row>
    <row r="597" spans="25:26" ht="15.75">
      <c r="Y597" s="89"/>
      <c r="Z597" s="89"/>
    </row>
    <row r="598" spans="25:26" ht="15.75">
      <c r="Y598" s="89"/>
      <c r="Z598" s="89"/>
    </row>
    <row r="599" spans="25:26" ht="15.75">
      <c r="Y599" s="89"/>
      <c r="Z599" s="89"/>
    </row>
    <row r="600" spans="25:26" ht="15.75">
      <c r="Y600" s="89"/>
      <c r="Z600" s="89"/>
    </row>
    <row r="601" spans="25:26" ht="15.75">
      <c r="Y601" s="89"/>
      <c r="Z601" s="89"/>
    </row>
    <row r="602" spans="25:26" ht="15.75">
      <c r="Y602" s="89"/>
      <c r="Z602" s="89"/>
    </row>
    <row r="603" spans="25:26" ht="15.75">
      <c r="Y603" s="89"/>
      <c r="Z603" s="89"/>
    </row>
    <row r="604" spans="25:26" ht="15.75">
      <c r="Y604" s="89"/>
      <c r="Z604" s="89"/>
    </row>
    <row r="605" spans="25:26" ht="15.75">
      <c r="Y605" s="89"/>
      <c r="Z605" s="89"/>
    </row>
    <row r="606" spans="25:26" ht="15.75">
      <c r="Y606" s="89"/>
      <c r="Z606" s="89"/>
    </row>
    <row r="607" spans="25:26" ht="15.75">
      <c r="Y607" s="89"/>
      <c r="Z607" s="89"/>
    </row>
    <row r="608" spans="25:26" ht="15.75">
      <c r="Y608" s="89"/>
      <c r="Z608" s="89"/>
    </row>
    <row r="609" spans="25:26" ht="15.75">
      <c r="Y609" s="89"/>
      <c r="Z609" s="89"/>
    </row>
    <row r="610" spans="25:26" ht="15.75">
      <c r="Y610" s="89"/>
      <c r="Z610" s="89"/>
    </row>
    <row r="611" spans="25:26" ht="15.75">
      <c r="Y611" s="89"/>
      <c r="Z611" s="89"/>
    </row>
    <row r="612" spans="25:26" ht="15.75">
      <c r="Y612" s="89"/>
      <c r="Z612" s="89"/>
    </row>
    <row r="613" spans="25:26" ht="15.75">
      <c r="Y613" s="89"/>
      <c r="Z613" s="89"/>
    </row>
    <row r="614" spans="25:26" ht="15.75">
      <c r="Y614" s="89"/>
      <c r="Z614" s="89"/>
    </row>
    <row r="615" spans="25:26" ht="15.75">
      <c r="Y615" s="89"/>
      <c r="Z615" s="89"/>
    </row>
    <row r="616" spans="25:26" ht="15.75">
      <c r="Y616" s="89"/>
      <c r="Z616" s="89"/>
    </row>
    <row r="617" spans="25:26" ht="15.75">
      <c r="Y617" s="89"/>
      <c r="Z617" s="89"/>
    </row>
    <row r="618" spans="25:26" ht="15.75">
      <c r="Y618" s="89"/>
      <c r="Z618" s="89"/>
    </row>
    <row r="619" spans="25:26" ht="15.75">
      <c r="Y619" s="89"/>
      <c r="Z619" s="89"/>
    </row>
    <row r="620" spans="25:26" ht="15.75">
      <c r="Y620" s="89"/>
      <c r="Z620" s="89"/>
    </row>
    <row r="621" spans="25:26" ht="15.75">
      <c r="Y621" s="89"/>
      <c r="Z621" s="89"/>
    </row>
    <row r="622" spans="25:26" ht="15.75">
      <c r="Y622" s="89"/>
      <c r="Z622" s="89"/>
    </row>
    <row r="623" spans="25:26" ht="15.75">
      <c r="Y623" s="89"/>
      <c r="Z623" s="89"/>
    </row>
    <row r="624" spans="25:26" ht="15.75">
      <c r="Y624" s="89"/>
      <c r="Z624" s="89"/>
    </row>
    <row r="625" spans="25:26" ht="15.75">
      <c r="Y625" s="89"/>
      <c r="Z625" s="89"/>
    </row>
    <row r="626" spans="25:26" ht="15.75">
      <c r="Y626" s="89"/>
      <c r="Z626" s="89"/>
    </row>
    <row r="627" spans="25:26" ht="15.75">
      <c r="Y627" s="89"/>
      <c r="Z627" s="89"/>
    </row>
    <row r="628" spans="25:26" ht="15.75">
      <c r="Y628" s="89"/>
      <c r="Z628" s="89"/>
    </row>
    <row r="629" spans="25:26" ht="15.75">
      <c r="Y629" s="89"/>
      <c r="Z629" s="89"/>
    </row>
    <row r="630" spans="25:26" ht="15.75">
      <c r="Y630" s="89"/>
      <c r="Z630" s="89"/>
    </row>
    <row r="631" spans="25:26" ht="15.75">
      <c r="Y631" s="89"/>
      <c r="Z631" s="89"/>
    </row>
    <row r="632" spans="25:26" ht="15.75">
      <c r="Y632" s="89"/>
      <c r="Z632" s="89"/>
    </row>
    <row r="633" spans="25:26" ht="15.75">
      <c r="Y633" s="89"/>
      <c r="Z633" s="89"/>
    </row>
    <row r="634" spans="25:26" ht="15.75">
      <c r="Y634" s="89"/>
      <c r="Z634" s="89"/>
    </row>
    <row r="635" spans="25:26" ht="15.75">
      <c r="Y635" s="89"/>
      <c r="Z635" s="89"/>
    </row>
    <row r="636" spans="25:26" ht="15.75">
      <c r="Y636" s="89"/>
      <c r="Z636" s="89"/>
    </row>
    <row r="637" spans="25:26" ht="15.75">
      <c r="Y637" s="89"/>
      <c r="Z637" s="89"/>
    </row>
    <row r="638" spans="25:26" ht="15.75">
      <c r="Y638" s="89"/>
      <c r="Z638" s="89"/>
    </row>
    <row r="639" spans="25:26" ht="15.75">
      <c r="Y639" s="89"/>
      <c r="Z639" s="89"/>
    </row>
    <row r="640" spans="25:26" ht="15.75">
      <c r="Y640" s="89"/>
      <c r="Z640" s="89"/>
    </row>
    <row r="641" spans="25:26" ht="15.75">
      <c r="Y641" s="89"/>
      <c r="Z641" s="89"/>
    </row>
    <row r="642" spans="25:26" ht="15.75">
      <c r="Y642" s="89"/>
      <c r="Z642" s="89"/>
    </row>
    <row r="643" spans="25:26" ht="15.75">
      <c r="Y643" s="89"/>
      <c r="Z643" s="89"/>
    </row>
    <row r="644" spans="25:26" ht="15.75">
      <c r="Y644" s="89"/>
      <c r="Z644" s="89"/>
    </row>
    <row r="645" spans="25:26" ht="15.75">
      <c r="Y645" s="89"/>
      <c r="Z645" s="89"/>
    </row>
    <row r="646" spans="25:26" ht="15.75">
      <c r="Y646" s="89"/>
      <c r="Z646" s="89"/>
    </row>
    <row r="647" spans="25:26" ht="15.75">
      <c r="Y647" s="89"/>
      <c r="Z647" s="89"/>
    </row>
    <row r="648" spans="25:26" ht="15.75">
      <c r="Y648" s="89"/>
      <c r="Z648" s="89"/>
    </row>
    <row r="649" spans="25:26" ht="15.75">
      <c r="Y649" s="89"/>
      <c r="Z649" s="89"/>
    </row>
    <row r="650" spans="25:26" ht="15.75">
      <c r="Y650" s="89"/>
      <c r="Z650" s="89"/>
    </row>
    <row r="651" spans="25:26" ht="15.75">
      <c r="Y651" s="89"/>
      <c r="Z651" s="89"/>
    </row>
    <row r="652" spans="25:26" ht="15.75">
      <c r="Y652" s="89"/>
      <c r="Z652" s="89"/>
    </row>
    <row r="653" spans="25:26" ht="15.75">
      <c r="Y653" s="89"/>
      <c r="Z653" s="89"/>
    </row>
    <row r="654" spans="25:26" ht="15.75">
      <c r="Y654" s="89"/>
      <c r="Z654" s="89"/>
    </row>
    <row r="655" spans="25:26" ht="15.75">
      <c r="Y655" s="89"/>
      <c r="Z655" s="89"/>
    </row>
    <row r="656" spans="25:26" ht="15.75">
      <c r="Y656" s="89"/>
      <c r="Z656" s="89"/>
    </row>
    <row r="657" spans="25:26" ht="15.75">
      <c r="Y657" s="89"/>
      <c r="Z657" s="89"/>
    </row>
    <row r="658" spans="25:26" ht="15.75">
      <c r="Y658" s="89"/>
      <c r="Z658" s="89"/>
    </row>
    <row r="659" spans="25:26" ht="15.75">
      <c r="Y659" s="89"/>
      <c r="Z659" s="89"/>
    </row>
    <row r="660" spans="25:26" ht="15.75">
      <c r="Y660" s="89"/>
      <c r="Z660" s="89"/>
    </row>
    <row r="661" spans="25:26" ht="15.75">
      <c r="Y661" s="89"/>
      <c r="Z661" s="89"/>
    </row>
    <row r="662" spans="25:26" ht="15.75">
      <c r="Y662" s="89"/>
      <c r="Z662" s="89"/>
    </row>
    <row r="663" spans="25:26" ht="15.75">
      <c r="Y663" s="89"/>
      <c r="Z663" s="89"/>
    </row>
    <row r="664" spans="25:26" ht="15.75">
      <c r="Y664" s="89"/>
      <c r="Z664" s="89"/>
    </row>
    <row r="665" spans="25:26" ht="15.75">
      <c r="Y665" s="89"/>
      <c r="Z665" s="89"/>
    </row>
    <row r="666" spans="25:26" ht="15.75">
      <c r="Y666" s="89"/>
      <c r="Z666" s="89"/>
    </row>
    <row r="667" spans="25:26" ht="15.75">
      <c r="Y667" s="89"/>
      <c r="Z667" s="89"/>
    </row>
    <row r="668" spans="25:26" ht="15.75">
      <c r="Y668" s="89"/>
      <c r="Z668" s="89"/>
    </row>
    <row r="669" spans="25:26" ht="15.75">
      <c r="Y669" s="89"/>
      <c r="Z669" s="89"/>
    </row>
    <row r="670" spans="25:26" ht="15.75">
      <c r="Y670" s="89"/>
      <c r="Z670" s="89"/>
    </row>
    <row r="671" spans="25:26" ht="15.75">
      <c r="Y671" s="89"/>
      <c r="Z671" s="89"/>
    </row>
    <row r="672" spans="25:26" ht="15.75">
      <c r="Y672" s="89"/>
      <c r="Z672" s="89"/>
    </row>
    <row r="673" spans="25:26" ht="15.75">
      <c r="Y673" s="89"/>
      <c r="Z673" s="89"/>
    </row>
    <row r="674" spans="25:26" ht="15.75">
      <c r="Y674" s="89"/>
      <c r="Z674" s="89"/>
    </row>
    <row r="675" spans="25:26" ht="15.75">
      <c r="Y675" s="89"/>
      <c r="Z675" s="89"/>
    </row>
    <row r="676" spans="25:26" ht="15.75">
      <c r="Y676" s="89"/>
      <c r="Z676" s="89"/>
    </row>
    <row r="677" spans="25:26" ht="15.75">
      <c r="Y677" s="89"/>
      <c r="Z677" s="89"/>
    </row>
    <row r="678" spans="25:26" ht="15.75">
      <c r="Y678" s="89"/>
      <c r="Z678" s="89"/>
    </row>
    <row r="679" spans="25:26" ht="15.75">
      <c r="Y679" s="89"/>
      <c r="Z679" s="89"/>
    </row>
    <row r="680" spans="25:26" ht="15.75">
      <c r="Y680" s="89"/>
      <c r="Z680" s="89"/>
    </row>
    <row r="681" spans="25:26" ht="15.75">
      <c r="Y681" s="89"/>
      <c r="Z681" s="89"/>
    </row>
    <row r="682" spans="25:26" ht="15.75">
      <c r="Y682" s="89"/>
      <c r="Z682" s="89"/>
    </row>
    <row r="683" spans="25:26" ht="15.75">
      <c r="Y683" s="89"/>
      <c r="Z683" s="89"/>
    </row>
    <row r="684" spans="25:26" ht="15.75">
      <c r="Y684" s="89"/>
      <c r="Z684" s="89"/>
    </row>
    <row r="685" spans="25:26" ht="15.75">
      <c r="Y685" s="89"/>
      <c r="Z685" s="89"/>
    </row>
    <row r="686" spans="25:26" ht="15.75">
      <c r="Y686" s="89"/>
      <c r="Z686" s="89"/>
    </row>
    <row r="687" spans="25:26" ht="15.75">
      <c r="Y687" s="89"/>
      <c r="Z687" s="89"/>
    </row>
    <row r="688" spans="25:26" ht="15.75">
      <c r="Y688" s="89"/>
      <c r="Z688" s="89"/>
    </row>
    <row r="689" spans="25:26" ht="15.75">
      <c r="Y689" s="89"/>
      <c r="Z689" s="89"/>
    </row>
    <row r="690" spans="25:26" ht="15.75">
      <c r="Y690" s="89"/>
      <c r="Z690" s="89"/>
    </row>
    <row r="691" spans="25:26" ht="15.75">
      <c r="Y691" s="89"/>
      <c r="Z691" s="89"/>
    </row>
    <row r="692" spans="25:26" ht="15.75">
      <c r="Y692" s="89"/>
      <c r="Z692" s="89"/>
    </row>
    <row r="693" spans="25:26" ht="15.75">
      <c r="Y693" s="89"/>
      <c r="Z693" s="89"/>
    </row>
    <row r="694" spans="25:26" ht="15.75">
      <c r="Y694" s="89"/>
      <c r="Z694" s="89"/>
    </row>
    <row r="695" spans="25:26" ht="15.75">
      <c r="Y695" s="89"/>
      <c r="Z695" s="89"/>
    </row>
    <row r="696" spans="25:26" ht="15.75">
      <c r="Y696" s="89"/>
      <c r="Z696" s="89"/>
    </row>
    <row r="697" spans="25:26" ht="15.75">
      <c r="Y697" s="89"/>
      <c r="Z697" s="89"/>
    </row>
    <row r="698" spans="25:26" ht="15.75">
      <c r="Y698" s="89"/>
      <c r="Z698" s="89"/>
    </row>
    <row r="699" spans="25:26" ht="15.75">
      <c r="Y699" s="89"/>
      <c r="Z699" s="89"/>
    </row>
    <row r="700" spans="25:26" ht="15.75">
      <c r="Y700" s="89"/>
      <c r="Z700" s="89"/>
    </row>
    <row r="701" spans="25:26" ht="15.75">
      <c r="Y701" s="89"/>
      <c r="Z701" s="89"/>
    </row>
    <row r="702" spans="25:26" ht="15.75">
      <c r="Y702" s="89"/>
      <c r="Z702" s="89"/>
    </row>
    <row r="703" spans="25:26" ht="15.75">
      <c r="Y703" s="89"/>
      <c r="Z703" s="89"/>
    </row>
    <row r="704" spans="25:26" ht="15.75">
      <c r="Y704" s="89"/>
      <c r="Z704" s="89"/>
    </row>
    <row r="705" spans="25:26" ht="15.75">
      <c r="Y705" s="89"/>
      <c r="Z705" s="89"/>
    </row>
    <row r="706" spans="25:26" ht="15.75">
      <c r="Y706" s="89"/>
      <c r="Z706" s="89"/>
    </row>
    <row r="707" spans="25:26" ht="15.75">
      <c r="Y707" s="89"/>
      <c r="Z707" s="89"/>
    </row>
    <row r="708" spans="25:26" ht="15.75">
      <c r="Y708" s="89"/>
      <c r="Z708" s="89"/>
    </row>
    <row r="709" spans="25:26" ht="15.75">
      <c r="Y709" s="89"/>
      <c r="Z709" s="89"/>
    </row>
    <row r="710" spans="25:26" ht="15.75">
      <c r="Y710" s="89"/>
      <c r="Z710" s="89"/>
    </row>
    <row r="711" spans="25:26" ht="15.75">
      <c r="Y711" s="89"/>
      <c r="Z711" s="89"/>
    </row>
    <row r="712" spans="25:26" ht="15.75">
      <c r="Y712" s="89"/>
      <c r="Z712" s="89"/>
    </row>
    <row r="713" spans="25:26" ht="15.75">
      <c r="Y713" s="89"/>
      <c r="Z713" s="89"/>
    </row>
    <row r="714" spans="25:26" ht="15.75">
      <c r="Y714" s="89"/>
      <c r="Z714" s="89"/>
    </row>
    <row r="715" spans="25:26" ht="15.75">
      <c r="Y715" s="89"/>
      <c r="Z715" s="89"/>
    </row>
    <row r="716" spans="25:26" ht="15.75">
      <c r="Y716" s="89"/>
      <c r="Z716" s="89"/>
    </row>
    <row r="717" spans="25:26" ht="15.75">
      <c r="Y717" s="89"/>
      <c r="Z717" s="89"/>
    </row>
    <row r="718" spans="25:26" ht="15.75">
      <c r="Y718" s="89"/>
      <c r="Z718" s="89"/>
    </row>
    <row r="719" spans="25:26" ht="15.75">
      <c r="Y719" s="89"/>
      <c r="Z719" s="89"/>
    </row>
    <row r="720" spans="25:26" ht="15.75">
      <c r="Y720" s="89"/>
      <c r="Z720" s="89"/>
    </row>
    <row r="721" spans="25:26" ht="15.75">
      <c r="Y721" s="89"/>
      <c r="Z721" s="89"/>
    </row>
    <row r="722" spans="25:26" ht="15.75">
      <c r="Y722" s="89"/>
      <c r="Z722" s="89"/>
    </row>
    <row r="723" spans="25:26" ht="15.75">
      <c r="Y723" s="89"/>
      <c r="Z723" s="89"/>
    </row>
    <row r="724" spans="25:26" ht="15.75">
      <c r="Y724" s="89"/>
      <c r="Z724" s="89"/>
    </row>
    <row r="725" spans="25:26" ht="15.75">
      <c r="Y725" s="89"/>
      <c r="Z725" s="89"/>
    </row>
    <row r="726" spans="25:26" ht="15.75">
      <c r="Y726" s="89"/>
      <c r="Z726" s="89"/>
    </row>
    <row r="727" spans="25:26" ht="15.75">
      <c r="Y727" s="89"/>
      <c r="Z727" s="89"/>
    </row>
    <row r="728" spans="25:26" ht="15.75">
      <c r="Y728" s="89"/>
      <c r="Z728" s="89"/>
    </row>
    <row r="729" spans="25:26" ht="15.75">
      <c r="Y729" s="89"/>
      <c r="Z729" s="89"/>
    </row>
    <row r="730" spans="25:26" ht="15.75">
      <c r="Y730" s="89"/>
      <c r="Z730" s="89"/>
    </row>
    <row r="731" spans="25:26" ht="15.75">
      <c r="Y731" s="89"/>
      <c r="Z731" s="89"/>
    </row>
    <row r="732" spans="25:26" ht="15.75">
      <c r="Y732" s="89"/>
      <c r="Z732" s="89"/>
    </row>
    <row r="733" spans="25:26" ht="15.75">
      <c r="Y733" s="89"/>
      <c r="Z733" s="89"/>
    </row>
    <row r="734" spans="25:26" ht="15.75">
      <c r="Y734" s="89"/>
      <c r="Z734" s="89"/>
    </row>
    <row r="735" spans="25:26" ht="15.75">
      <c r="Y735" s="89"/>
      <c r="Z735" s="89"/>
    </row>
    <row r="736" spans="25:26" ht="15.75">
      <c r="Y736" s="89"/>
      <c r="Z736" s="89"/>
    </row>
    <row r="737" spans="25:26" ht="15.75">
      <c r="Y737" s="89"/>
      <c r="Z737" s="89"/>
    </row>
    <row r="738" spans="25:26" ht="15.75">
      <c r="Y738" s="89"/>
      <c r="Z738" s="89"/>
    </row>
    <row r="739" spans="25:26" ht="15.75">
      <c r="Y739" s="89"/>
      <c r="Z739" s="89"/>
    </row>
    <row r="740" spans="25:26" ht="15.75">
      <c r="Y740" s="89"/>
      <c r="Z740" s="89"/>
    </row>
    <row r="741" spans="25:26" ht="15.75">
      <c r="Y741" s="89"/>
      <c r="Z741" s="89"/>
    </row>
    <row r="742" spans="25:26" ht="15.75">
      <c r="Y742" s="89"/>
      <c r="Z742" s="89"/>
    </row>
    <row r="743" spans="25:26" ht="15.75">
      <c r="Y743" s="89"/>
      <c r="Z743" s="89"/>
    </row>
    <row r="744" spans="25:26" ht="15.75">
      <c r="Y744" s="89"/>
      <c r="Z744" s="89"/>
    </row>
    <row r="745" spans="25:26" ht="15.75">
      <c r="Y745" s="89"/>
      <c r="Z745" s="89"/>
    </row>
    <row r="746" spans="25:26" ht="15.75">
      <c r="Y746" s="89"/>
      <c r="Z746" s="89"/>
    </row>
    <row r="747" spans="25:26" ht="15.75">
      <c r="Y747" s="89"/>
      <c r="Z747" s="89"/>
    </row>
    <row r="748" spans="25:26" ht="15.75">
      <c r="Y748" s="89"/>
      <c r="Z748" s="89"/>
    </row>
    <row r="749" spans="25:26" ht="15.75">
      <c r="Y749" s="89"/>
      <c r="Z749" s="89"/>
    </row>
    <row r="750" spans="25:26" ht="15.75">
      <c r="Y750" s="89"/>
      <c r="Z750" s="89"/>
    </row>
    <row r="751" spans="25:26" ht="15.75">
      <c r="Y751" s="89"/>
      <c r="Z751" s="89"/>
    </row>
    <row r="752" spans="25:26" ht="15.75">
      <c r="Y752" s="89"/>
      <c r="Z752" s="89"/>
    </row>
    <row r="753" spans="25:26" ht="15.75">
      <c r="Y753" s="89"/>
      <c r="Z753" s="89"/>
    </row>
    <row r="754" spans="25:26" ht="15.75">
      <c r="Y754" s="89"/>
      <c r="Z754" s="89"/>
    </row>
    <row r="755" spans="25:26" ht="15.75">
      <c r="Y755" s="89"/>
      <c r="Z755" s="89"/>
    </row>
    <row r="756" spans="25:26" ht="15.75">
      <c r="Y756" s="89"/>
      <c r="Z756" s="89"/>
    </row>
    <row r="757" spans="25:26" ht="15.75">
      <c r="Y757" s="89"/>
      <c r="Z757" s="89"/>
    </row>
    <row r="758" spans="25:26" ht="15.75">
      <c r="Y758" s="89"/>
      <c r="Z758" s="89"/>
    </row>
    <row r="759" spans="25:26" ht="15.75">
      <c r="Y759" s="89"/>
      <c r="Z759" s="89"/>
    </row>
    <row r="760" spans="25:26" ht="15.75">
      <c r="Y760" s="89"/>
      <c r="Z760" s="89"/>
    </row>
    <row r="761" spans="25:26" ht="15.75">
      <c r="Y761" s="89"/>
      <c r="Z761" s="89"/>
    </row>
    <row r="762" spans="25:26" ht="15.75">
      <c r="Y762" s="89"/>
      <c r="Z762" s="89"/>
    </row>
    <row r="763" spans="25:26" ht="15.75">
      <c r="Y763" s="89"/>
      <c r="Z763" s="89"/>
    </row>
    <row r="764" spans="25:26" ht="15.75">
      <c r="Y764" s="89"/>
      <c r="Z764" s="89"/>
    </row>
    <row r="765" spans="25:26" ht="15.75">
      <c r="Y765" s="89"/>
      <c r="Z765" s="89"/>
    </row>
    <row r="766" spans="25:26" ht="15.75">
      <c r="Y766" s="89"/>
      <c r="Z766" s="89"/>
    </row>
    <row r="767" spans="25:26" ht="15.75">
      <c r="Y767" s="89"/>
      <c r="Z767" s="89"/>
    </row>
    <row r="768" spans="25:26" ht="15.75">
      <c r="Y768" s="89"/>
      <c r="Z768" s="89"/>
    </row>
    <row r="769" spans="25:26" ht="15.75">
      <c r="Y769" s="89"/>
      <c r="Z769" s="89"/>
    </row>
    <row r="770" spans="25:26" ht="15.75">
      <c r="Y770" s="89"/>
      <c r="Z770" s="89"/>
    </row>
    <row r="771" spans="25:26" ht="15.75">
      <c r="Y771" s="89"/>
      <c r="Z771" s="89"/>
    </row>
    <row r="772" spans="25:26" ht="15.75">
      <c r="Y772" s="89"/>
      <c r="Z772" s="89"/>
    </row>
    <row r="773" spans="25:26" ht="15.75">
      <c r="Y773" s="89"/>
      <c r="Z773" s="89"/>
    </row>
    <row r="774" spans="25:26" ht="15.75">
      <c r="Y774" s="89"/>
      <c r="Z774" s="89"/>
    </row>
    <row r="775" spans="25:26" ht="15.75">
      <c r="Y775" s="89"/>
      <c r="Z775" s="89"/>
    </row>
    <row r="776" spans="25:26" ht="15.75">
      <c r="Y776" s="89"/>
      <c r="Z776" s="89"/>
    </row>
    <row r="777" spans="25:26" ht="15.75">
      <c r="Y777" s="89"/>
      <c r="Z777" s="89"/>
    </row>
    <row r="778" spans="25:26" ht="15.75">
      <c r="Y778" s="89"/>
      <c r="Z778" s="89"/>
    </row>
    <row r="779" spans="25:26" ht="15.75">
      <c r="Y779" s="89"/>
      <c r="Z779" s="89"/>
    </row>
    <row r="780" spans="25:26" ht="15.75">
      <c r="Y780" s="89"/>
      <c r="Z780" s="89"/>
    </row>
    <row r="781" spans="25:26" ht="15.75">
      <c r="Y781" s="89"/>
      <c r="Z781" s="89"/>
    </row>
    <row r="782" spans="25:26" ht="15.75">
      <c r="Y782" s="89"/>
      <c r="Z782" s="89"/>
    </row>
    <row r="783" spans="25:26" ht="15.75">
      <c r="Y783" s="89"/>
      <c r="Z783" s="89"/>
    </row>
    <row r="784" spans="25:26" ht="15.75">
      <c r="Y784" s="89"/>
      <c r="Z784" s="89"/>
    </row>
    <row r="785" spans="25:26" ht="15.75">
      <c r="Y785" s="89"/>
      <c r="Z785" s="89"/>
    </row>
    <row r="786" spans="25:26" ht="15.75">
      <c r="Y786" s="89"/>
      <c r="Z786" s="89"/>
    </row>
    <row r="787" spans="25:26" ht="15.75">
      <c r="Y787" s="89"/>
      <c r="Z787" s="89"/>
    </row>
    <row r="788" spans="25:26" ht="15.75">
      <c r="Y788" s="89"/>
      <c r="Z788" s="89"/>
    </row>
    <row r="789" spans="25:26" ht="15.75">
      <c r="Y789" s="89"/>
      <c r="Z789" s="89"/>
    </row>
    <row r="790" spans="25:26" ht="15.75">
      <c r="Y790" s="89"/>
      <c r="Z790" s="89"/>
    </row>
    <row r="791" spans="25:26" ht="15.75">
      <c r="Y791" s="89"/>
      <c r="Z791" s="89"/>
    </row>
    <row r="792" spans="25:26" ht="15.75">
      <c r="Y792" s="89"/>
      <c r="Z792" s="89"/>
    </row>
    <row r="793" spans="25:26" ht="15.75">
      <c r="Y793" s="89"/>
      <c r="Z793" s="89"/>
    </row>
    <row r="794" spans="25:26" ht="15.75">
      <c r="Y794" s="89"/>
      <c r="Z794" s="89"/>
    </row>
    <row r="795" spans="25:26" ht="15.75">
      <c r="Y795" s="89"/>
      <c r="Z795" s="89"/>
    </row>
    <row r="796" spans="25:26" ht="15.75">
      <c r="Y796" s="89"/>
      <c r="Z796" s="89"/>
    </row>
    <row r="797" spans="25:26" ht="15.75">
      <c r="Y797" s="89"/>
      <c r="Z797" s="89"/>
    </row>
    <row r="798" spans="25:26" ht="15.75">
      <c r="Y798" s="89"/>
      <c r="Z798" s="89"/>
    </row>
    <row r="799" spans="25:26" ht="15.75">
      <c r="Y799" s="89"/>
      <c r="Z799" s="89"/>
    </row>
    <row r="800" spans="25:26" ht="15.75">
      <c r="Y800" s="89"/>
      <c r="Z800" s="89"/>
    </row>
    <row r="801" spans="25:26" ht="15.75">
      <c r="Y801" s="89"/>
      <c r="Z801" s="89"/>
    </row>
    <row r="802" spans="25:26" ht="15.75">
      <c r="Y802" s="89"/>
      <c r="Z802" s="89"/>
    </row>
    <row r="803" spans="25:26" ht="15.75">
      <c r="Y803" s="89"/>
      <c r="Z803" s="89"/>
    </row>
    <row r="804" spans="25:26" ht="15.75">
      <c r="Y804" s="89"/>
      <c r="Z804" s="89"/>
    </row>
    <row r="805" spans="25:26" ht="15.75">
      <c r="Y805" s="89"/>
      <c r="Z805" s="89"/>
    </row>
    <row r="806" spans="25:26" ht="15.75">
      <c r="Y806" s="89"/>
      <c r="Z806" s="89"/>
    </row>
    <row r="807" spans="25:26" ht="15.75">
      <c r="Y807" s="89"/>
      <c r="Z807" s="89"/>
    </row>
    <row r="808" spans="25:26" ht="15.75">
      <c r="Y808" s="89"/>
      <c r="Z808" s="89"/>
    </row>
    <row r="809" spans="25:26" ht="15.75">
      <c r="Y809" s="89"/>
      <c r="Z809" s="89"/>
    </row>
    <row r="810" spans="25:26" ht="15.75">
      <c r="Y810" s="89"/>
      <c r="Z810" s="89"/>
    </row>
    <row r="811" spans="25:26" ht="15.75">
      <c r="Y811" s="89"/>
      <c r="Z811" s="89"/>
    </row>
    <row r="812" spans="25:26" ht="15.75">
      <c r="Y812" s="89"/>
      <c r="Z812" s="89"/>
    </row>
    <row r="813" spans="25:26" ht="15.75">
      <c r="Y813" s="89"/>
      <c r="Z813" s="89"/>
    </row>
    <row r="814" spans="25:26" ht="15.75">
      <c r="Y814" s="89"/>
      <c r="Z814" s="89"/>
    </row>
    <row r="815" spans="25:26" ht="15.75">
      <c r="Y815" s="89"/>
      <c r="Z815" s="89"/>
    </row>
    <row r="816" spans="25:26" ht="15.75">
      <c r="Y816" s="89"/>
      <c r="Z816" s="89"/>
    </row>
    <row r="817" spans="25:26" ht="15.75">
      <c r="Y817" s="89"/>
      <c r="Z817" s="89"/>
    </row>
    <row r="818" spans="25:26" ht="15.75">
      <c r="Y818" s="89"/>
      <c r="Z818" s="89"/>
    </row>
    <row r="819" spans="25:26" ht="15.75">
      <c r="Y819" s="89"/>
      <c r="Z819" s="89"/>
    </row>
    <row r="820" spans="25:26" ht="15.75">
      <c r="Y820" s="89"/>
      <c r="Z820" s="89"/>
    </row>
    <row r="821" spans="25:26" ht="15.75">
      <c r="Y821" s="89"/>
      <c r="Z821" s="89"/>
    </row>
    <row r="822" spans="25:26" ht="15.75">
      <c r="Y822" s="89"/>
      <c r="Z822" s="89"/>
    </row>
    <row r="823" spans="25:26" ht="15.75">
      <c r="Y823" s="89"/>
      <c r="Z823" s="89"/>
    </row>
    <row r="824" spans="25:26" ht="15.75">
      <c r="Y824" s="89"/>
      <c r="Z824" s="89"/>
    </row>
    <row r="825" spans="25:26" ht="15.75">
      <c r="Y825" s="89"/>
      <c r="Z825" s="89"/>
    </row>
    <row r="826" spans="25:26" ht="15.75">
      <c r="Y826" s="89"/>
      <c r="Z826" s="89"/>
    </row>
    <row r="827" spans="25:26" ht="15.75">
      <c r="Y827" s="89"/>
      <c r="Z827" s="89"/>
    </row>
    <row r="828" spans="25:26" ht="15.75">
      <c r="Y828" s="89"/>
      <c r="Z828" s="89"/>
    </row>
    <row r="829" spans="25:26" ht="15.75">
      <c r="Y829" s="89"/>
      <c r="Z829" s="89"/>
    </row>
    <row r="830" spans="25:26" ht="15.75">
      <c r="Y830" s="89"/>
      <c r="Z830" s="89"/>
    </row>
    <row r="831" spans="25:26" ht="15.75">
      <c r="Y831" s="89"/>
      <c r="Z831" s="89"/>
    </row>
    <row r="832" spans="25:26" ht="15.75">
      <c r="Y832" s="89"/>
      <c r="Z832" s="89"/>
    </row>
    <row r="833" spans="25:26" ht="15.75">
      <c r="Y833" s="89"/>
      <c r="Z833" s="89"/>
    </row>
    <row r="834" spans="25:26" ht="15.75">
      <c r="Y834" s="89"/>
      <c r="Z834" s="89"/>
    </row>
    <row r="835" spans="25:26" ht="15.75">
      <c r="Y835" s="89"/>
      <c r="Z835" s="89"/>
    </row>
    <row r="836" spans="25:26" ht="15.75">
      <c r="Y836" s="89"/>
      <c r="Z836" s="89"/>
    </row>
    <row r="837" spans="25:26" ht="15.75">
      <c r="Y837" s="89"/>
      <c r="Z837" s="89"/>
    </row>
    <row r="838" spans="25:26" ht="15.75">
      <c r="Y838" s="89"/>
      <c r="Z838" s="89"/>
    </row>
    <row r="839" spans="25:26" ht="15.75">
      <c r="Y839" s="89"/>
      <c r="Z839" s="89"/>
    </row>
    <row r="840" spans="25:26" ht="15.75">
      <c r="Y840" s="89"/>
      <c r="Z840" s="89"/>
    </row>
    <row r="841" spans="25:26" ht="15.75">
      <c r="Y841" s="89"/>
      <c r="Z841" s="89"/>
    </row>
    <row r="842" spans="25:26" ht="15.75">
      <c r="Y842" s="89"/>
      <c r="Z842" s="89"/>
    </row>
    <row r="843" spans="25:26" ht="15.75">
      <c r="Y843" s="89"/>
      <c r="Z843" s="89"/>
    </row>
    <row r="844" spans="25:26" ht="15.75">
      <c r="Y844" s="89"/>
      <c r="Z844" s="89"/>
    </row>
    <row r="845" spans="25:26" ht="15.75">
      <c r="Y845" s="89"/>
      <c r="Z845" s="89"/>
    </row>
    <row r="846" spans="25:26" ht="15.75">
      <c r="Y846" s="89"/>
      <c r="Z846" s="89"/>
    </row>
    <row r="847" spans="25:26" ht="15.75">
      <c r="Y847" s="89"/>
      <c r="Z847" s="89"/>
    </row>
    <row r="848" spans="25:26" ht="15.75">
      <c r="Y848" s="89"/>
      <c r="Z848" s="89"/>
    </row>
    <row r="849" spans="25:26" ht="15.75">
      <c r="Y849" s="89"/>
      <c r="Z849" s="89"/>
    </row>
    <row r="850" spans="25:26" ht="15.75">
      <c r="Y850" s="89"/>
      <c r="Z850" s="89"/>
    </row>
    <row r="851" spans="25:26" ht="15.75">
      <c r="Y851" s="89"/>
      <c r="Z851" s="89"/>
    </row>
    <row r="852" spans="25:26" ht="15.75">
      <c r="Y852" s="89"/>
      <c r="Z852" s="89"/>
    </row>
    <row r="853" spans="25:26" ht="15.75">
      <c r="Y853" s="89"/>
      <c r="Z853" s="89"/>
    </row>
    <row r="854" spans="25:26" ht="15.75">
      <c r="Y854" s="89"/>
      <c r="Z854" s="89"/>
    </row>
    <row r="855" spans="25:26" ht="15.75">
      <c r="Y855" s="89"/>
      <c r="Z855" s="89"/>
    </row>
    <row r="856" spans="25:26" ht="15.75">
      <c r="Y856" s="89"/>
      <c r="Z856" s="89"/>
    </row>
    <row r="857" spans="25:26" ht="15.75">
      <c r="Y857" s="89"/>
      <c r="Z857" s="89"/>
    </row>
    <row r="858" spans="25:26" ht="15.75">
      <c r="Y858" s="89"/>
      <c r="Z858" s="89"/>
    </row>
    <row r="859" spans="25:26" ht="15.75">
      <c r="Y859" s="89"/>
      <c r="Z859" s="89"/>
    </row>
    <row r="860" spans="25:26" ht="15.75">
      <c r="Y860" s="89"/>
      <c r="Z860" s="89"/>
    </row>
    <row r="861" spans="25:26" ht="15.75">
      <c r="Y861" s="89"/>
      <c r="Z861" s="89"/>
    </row>
    <row r="862" spans="25:26" ht="15.75">
      <c r="Y862" s="89"/>
      <c r="Z862" s="89"/>
    </row>
    <row r="863" spans="25:26" ht="15.75">
      <c r="Y863" s="89"/>
      <c r="Z863" s="89"/>
    </row>
    <row r="864" spans="25:26" ht="15.75">
      <c r="Y864" s="89"/>
      <c r="Z864" s="89"/>
    </row>
    <row r="865" spans="25:26" ht="15.75">
      <c r="Y865" s="89"/>
      <c r="Z865" s="89"/>
    </row>
    <row r="866" spans="25:26" ht="15.75">
      <c r="Y866" s="89"/>
      <c r="Z866" s="89"/>
    </row>
    <row r="867" spans="25:26" ht="15.75">
      <c r="Y867" s="89"/>
      <c r="Z867" s="89"/>
    </row>
    <row r="868" spans="25:26" ht="15.75">
      <c r="Y868" s="89"/>
      <c r="Z868" s="89"/>
    </row>
    <row r="869" spans="25:26" ht="15.75">
      <c r="Y869" s="89"/>
      <c r="Z869" s="89"/>
    </row>
    <row r="870" spans="25:26" ht="15.75">
      <c r="Y870" s="89"/>
      <c r="Z870" s="89"/>
    </row>
    <row r="871" spans="25:26" ht="15.75">
      <c r="Y871" s="89"/>
      <c r="Z871" s="89"/>
    </row>
    <row r="872" spans="25:26" ht="15.75">
      <c r="Y872" s="89"/>
      <c r="Z872" s="89"/>
    </row>
    <row r="873" spans="25:26" ht="15.75">
      <c r="Y873" s="89"/>
      <c r="Z873" s="89"/>
    </row>
    <row r="874" spans="25:26" ht="15.75">
      <c r="Y874" s="89"/>
      <c r="Z874" s="89"/>
    </row>
    <row r="875" spans="25:26" ht="15.75">
      <c r="Y875" s="89"/>
      <c r="Z875" s="89"/>
    </row>
    <row r="876" spans="25:26" ht="15.75">
      <c r="Y876" s="89"/>
      <c r="Z876" s="89"/>
    </row>
    <row r="877" spans="25:26" ht="15.75">
      <c r="Y877" s="89"/>
      <c r="Z877" s="89"/>
    </row>
    <row r="878" spans="25:26" ht="15.75">
      <c r="Y878" s="89"/>
      <c r="Z878" s="89"/>
    </row>
    <row r="879" spans="25:26" ht="15.75">
      <c r="Y879" s="89"/>
      <c r="Z879" s="89"/>
    </row>
    <row r="880" spans="25:26" ht="15.75">
      <c r="Y880" s="89"/>
      <c r="Z880" s="89"/>
    </row>
    <row r="881" spans="25:26" ht="15.75">
      <c r="Y881" s="89"/>
      <c r="Z881" s="89"/>
    </row>
    <row r="882" spans="25:26" ht="15.75">
      <c r="Y882" s="89"/>
      <c r="Z882" s="89"/>
    </row>
    <row r="883" spans="25:26" ht="15.75">
      <c r="Y883" s="89"/>
      <c r="Z883" s="89"/>
    </row>
    <row r="884" spans="25:26" ht="15.75">
      <c r="Y884" s="89"/>
      <c r="Z884" s="89"/>
    </row>
    <row r="885" spans="25:26" ht="15.75">
      <c r="Y885" s="89"/>
      <c r="Z885" s="89"/>
    </row>
    <row r="886" spans="25:26" ht="15.75">
      <c r="Y886" s="89"/>
      <c r="Z886" s="89"/>
    </row>
    <row r="887" spans="25:26" ht="15.75">
      <c r="Y887" s="89"/>
      <c r="Z887" s="89"/>
    </row>
    <row r="888" spans="25:26" ht="15.75">
      <c r="Y888" s="89"/>
      <c r="Z888" s="89"/>
    </row>
    <row r="889" spans="25:26" ht="15.75">
      <c r="Y889" s="89"/>
      <c r="Z889" s="89"/>
    </row>
    <row r="890" spans="25:26" ht="15.75">
      <c r="Y890" s="89"/>
      <c r="Z890" s="89"/>
    </row>
    <row r="891" spans="25:26" ht="15.75">
      <c r="Y891" s="89"/>
      <c r="Z891" s="89"/>
    </row>
    <row r="892" spans="25:26" ht="15.75">
      <c r="Y892" s="89"/>
      <c r="Z892" s="89"/>
    </row>
    <row r="893" spans="25:26" ht="15.75">
      <c r="Y893" s="89"/>
      <c r="Z893" s="89"/>
    </row>
    <row r="894" spans="25:26" ht="15.75">
      <c r="Y894" s="89"/>
      <c r="Z894" s="89"/>
    </row>
    <row r="895" spans="25:26" ht="15.75">
      <c r="Y895" s="89"/>
      <c r="Z895" s="89"/>
    </row>
    <row r="896" spans="25:26" ht="15.75">
      <c r="Y896" s="89"/>
      <c r="Z896" s="89"/>
    </row>
    <row r="897" spans="25:26" ht="15.75">
      <c r="Y897" s="89"/>
      <c r="Z897" s="89"/>
    </row>
    <row r="898" spans="25:26" ht="15.75">
      <c r="Y898" s="89"/>
      <c r="Z898" s="89"/>
    </row>
    <row r="899" spans="25:26" ht="15.75">
      <c r="Y899" s="89"/>
      <c r="Z899" s="89"/>
    </row>
    <row r="900" spans="25:26" ht="15.75">
      <c r="Y900" s="89"/>
      <c r="Z900" s="89"/>
    </row>
    <row r="901" spans="25:26" ht="15.75">
      <c r="Y901" s="89"/>
      <c r="Z901" s="89"/>
    </row>
    <row r="902" spans="25:26" ht="15.75">
      <c r="Y902" s="89"/>
      <c r="Z902" s="89"/>
    </row>
    <row r="903" spans="25:26" ht="15.75">
      <c r="Y903" s="89"/>
      <c r="Z903" s="89"/>
    </row>
    <row r="904" spans="25:26" ht="15.75">
      <c r="Y904" s="89"/>
      <c r="Z904" s="89"/>
    </row>
    <row r="905" spans="25:26" ht="15.75">
      <c r="Y905" s="89"/>
      <c r="Z905" s="89"/>
    </row>
    <row r="906" spans="25:26" ht="15.75">
      <c r="Y906" s="89"/>
      <c r="Z906" s="89"/>
    </row>
    <row r="907" spans="25:26" ht="15.75">
      <c r="Y907" s="89"/>
      <c r="Z907" s="89"/>
    </row>
    <row r="908" spans="25:26" ht="15.75">
      <c r="Y908" s="89"/>
      <c r="Z908" s="89"/>
    </row>
    <row r="909" spans="25:26" ht="15.75">
      <c r="Y909" s="89"/>
      <c r="Z909" s="89"/>
    </row>
    <row r="910" spans="25:26" ht="15.75">
      <c r="Y910" s="89"/>
      <c r="Z910" s="89"/>
    </row>
    <row r="911" spans="25:26" ht="15.75">
      <c r="Y911" s="89"/>
      <c r="Z911" s="89"/>
    </row>
    <row r="912" spans="25:26" ht="15.75">
      <c r="Y912" s="89"/>
      <c r="Z912" s="89"/>
    </row>
    <row r="913" spans="25:26" ht="15.75">
      <c r="Y913" s="89"/>
      <c r="Z913" s="89"/>
    </row>
    <row r="914" spans="25:26" ht="15.75">
      <c r="Y914" s="89"/>
      <c r="Z914" s="89"/>
    </row>
    <row r="915" spans="25:26" ht="15.75">
      <c r="Y915" s="89"/>
      <c r="Z915" s="89"/>
    </row>
    <row r="916" spans="25:26" ht="15.75">
      <c r="Y916" s="89"/>
      <c r="Z916" s="89"/>
    </row>
    <row r="917" spans="25:26" ht="15.75">
      <c r="Y917" s="89"/>
      <c r="Z917" s="89"/>
    </row>
    <row r="918" spans="25:26" ht="15.75">
      <c r="Y918" s="89"/>
      <c r="Z918" s="89"/>
    </row>
    <row r="919" spans="25:26" ht="15.75">
      <c r="Y919" s="89"/>
      <c r="Z919" s="89"/>
    </row>
    <row r="920" spans="25:26" ht="15.75">
      <c r="Y920" s="89"/>
      <c r="Z920" s="89"/>
    </row>
    <row r="921" spans="25:26" ht="15.75">
      <c r="Y921" s="89"/>
      <c r="Z921" s="89"/>
    </row>
    <row r="922" spans="25:26" ht="15.75">
      <c r="Y922" s="89"/>
      <c r="Z922" s="89"/>
    </row>
    <row r="923" spans="25:26" ht="15.75">
      <c r="Y923" s="89"/>
      <c r="Z923" s="89"/>
    </row>
    <row r="924" spans="25:26" ht="15.75">
      <c r="Y924" s="89"/>
      <c r="Z924" s="89"/>
    </row>
    <row r="925" spans="25:26" ht="15.75">
      <c r="Y925" s="89"/>
      <c r="Z925" s="89"/>
    </row>
    <row r="926" spans="25:26" ht="15.75">
      <c r="Y926" s="89"/>
      <c r="Z926" s="89"/>
    </row>
    <row r="927" spans="25:26" ht="15.75">
      <c r="Y927" s="89"/>
      <c r="Z927" s="89"/>
    </row>
    <row r="928" spans="25:26" ht="15.75">
      <c r="Y928" s="89"/>
      <c r="Z928" s="89"/>
    </row>
    <row r="929" spans="25:26" ht="15.75">
      <c r="Y929" s="89"/>
      <c r="Z929" s="89"/>
    </row>
    <row r="930" spans="25:26" ht="15.75">
      <c r="Y930" s="89"/>
      <c r="Z930" s="89"/>
    </row>
    <row r="931" spans="25:26" ht="15.75">
      <c r="Y931" s="89"/>
      <c r="Z931" s="89"/>
    </row>
    <row r="932" spans="25:26" ht="15.75">
      <c r="Y932" s="89"/>
      <c r="Z932" s="89"/>
    </row>
    <row r="933" spans="25:26" ht="15.75">
      <c r="Y933" s="89"/>
      <c r="Z933" s="89"/>
    </row>
    <row r="934" spans="25:26" ht="15.75">
      <c r="Y934" s="89"/>
      <c r="Z934" s="89"/>
    </row>
    <row r="935" spans="25:26" ht="15.75">
      <c r="Y935" s="89"/>
      <c r="Z935" s="89"/>
    </row>
    <row r="936" spans="25:26" ht="15.75">
      <c r="Y936" s="89"/>
      <c r="Z936" s="89"/>
    </row>
    <row r="937" spans="25:26" ht="15.75">
      <c r="Y937" s="89"/>
      <c r="Z937" s="89"/>
    </row>
    <row r="938" spans="25:26" ht="15.75">
      <c r="Y938" s="89"/>
      <c r="Z938" s="89"/>
    </row>
    <row r="939" spans="25:26" ht="15.75">
      <c r="Y939" s="89"/>
      <c r="Z939" s="89"/>
    </row>
    <row r="940" spans="25:26" ht="15.75">
      <c r="Y940" s="89"/>
      <c r="Z940" s="89"/>
    </row>
    <row r="941" spans="25:26" ht="15.75">
      <c r="Y941" s="89"/>
      <c r="Z941" s="89"/>
    </row>
    <row r="942" spans="25:26" ht="15.75">
      <c r="Y942" s="89"/>
      <c r="Z942" s="89"/>
    </row>
    <row r="943" spans="25:26" ht="15.75">
      <c r="Y943" s="89"/>
      <c r="Z943" s="89"/>
    </row>
    <row r="944" spans="25:26" ht="15.75">
      <c r="Y944" s="89"/>
      <c r="Z944" s="89"/>
    </row>
    <row r="945" spans="25:26" ht="15.75">
      <c r="Y945" s="89"/>
      <c r="Z945" s="89"/>
    </row>
    <row r="946" spans="25:26" ht="15.75">
      <c r="Y946" s="89"/>
      <c r="Z946" s="89"/>
    </row>
    <row r="947" spans="25:26" ht="15.75">
      <c r="Y947" s="89"/>
      <c r="Z947" s="89"/>
    </row>
    <row r="948" spans="25:26" ht="15.75">
      <c r="Y948" s="89"/>
      <c r="Z948" s="89"/>
    </row>
    <row r="949" spans="25:26" ht="15.75">
      <c r="Y949" s="89"/>
      <c r="Z949" s="89"/>
    </row>
    <row r="950" spans="25:26" ht="15.75">
      <c r="Y950" s="89"/>
      <c r="Z950" s="89"/>
    </row>
    <row r="951" spans="25:26" ht="15.75">
      <c r="Y951" s="89"/>
      <c r="Z951" s="89"/>
    </row>
    <row r="952" spans="25:26" ht="15.75">
      <c r="Y952" s="89"/>
      <c r="Z952" s="89"/>
    </row>
    <row r="953" spans="25:26" ht="15.75">
      <c r="Y953" s="89"/>
      <c r="Z953" s="89"/>
    </row>
    <row r="954" spans="25:26" ht="15.75">
      <c r="Y954" s="89"/>
      <c r="Z954" s="89"/>
    </row>
    <row r="955" spans="25:26" ht="15.75">
      <c r="Y955" s="89"/>
      <c r="Z955" s="89"/>
    </row>
    <row r="956" spans="25:26" ht="15.75">
      <c r="Y956" s="89"/>
      <c r="Z956" s="89"/>
    </row>
    <row r="957" spans="25:26" ht="15.75">
      <c r="Y957" s="89"/>
      <c r="Z957" s="89"/>
    </row>
    <row r="958" spans="25:26" ht="15.75">
      <c r="Y958" s="89"/>
      <c r="Z958" s="89"/>
    </row>
    <row r="959" spans="25:26" ht="15.75">
      <c r="Y959" s="89"/>
      <c r="Z959" s="89"/>
    </row>
    <row r="960" spans="25:26" ht="15.75">
      <c r="Y960" s="89"/>
      <c r="Z960" s="89"/>
    </row>
    <row r="961" spans="25:26" ht="15.75">
      <c r="Y961" s="89"/>
      <c r="Z961" s="89"/>
    </row>
    <row r="962" spans="25:26" ht="15.75">
      <c r="Y962" s="89"/>
      <c r="Z962" s="89"/>
    </row>
    <row r="963" spans="25:26" ht="15.75">
      <c r="Y963" s="89"/>
      <c r="Z963" s="89"/>
    </row>
    <row r="964" spans="25:26" ht="15.75">
      <c r="Y964" s="89"/>
      <c r="Z964" s="89"/>
    </row>
    <row r="965" spans="25:26" ht="15.75">
      <c r="Y965" s="89"/>
      <c r="Z965" s="89"/>
    </row>
    <row r="966" spans="25:26" ht="15.75">
      <c r="Y966" s="89"/>
      <c r="Z966" s="89"/>
    </row>
    <row r="967" spans="25:26" ht="15.75">
      <c r="Y967" s="89"/>
      <c r="Z967" s="89"/>
    </row>
    <row r="968" spans="25:26" ht="15.75">
      <c r="Y968" s="89"/>
      <c r="Z968" s="89"/>
    </row>
    <row r="969" spans="25:26" ht="15.75">
      <c r="Y969" s="89"/>
      <c r="Z969" s="89"/>
    </row>
    <row r="970" spans="25:26" ht="15.75">
      <c r="Y970" s="89"/>
      <c r="Z970" s="89"/>
    </row>
    <row r="971" spans="25:26" ht="15.75">
      <c r="Y971" s="89"/>
      <c r="Z971" s="89"/>
    </row>
    <row r="972" spans="25:26" ht="15.75">
      <c r="Y972" s="89"/>
      <c r="Z972" s="89"/>
    </row>
    <row r="973" spans="25:26" ht="15.75">
      <c r="Y973" s="89"/>
      <c r="Z973" s="89"/>
    </row>
    <row r="974" spans="25:26" ht="15.75">
      <c r="Y974" s="89"/>
      <c r="Z974" s="89"/>
    </row>
    <row r="975" spans="25:26" ht="15.75">
      <c r="Y975" s="89"/>
      <c r="Z975" s="89"/>
    </row>
    <row r="976" spans="25:26" ht="15.75">
      <c r="Y976" s="89"/>
      <c r="Z976" s="89"/>
    </row>
    <row r="977" spans="25:26" ht="15.75">
      <c r="Y977" s="89"/>
      <c r="Z977" s="89"/>
    </row>
    <row r="978" spans="25:26" ht="15.75">
      <c r="Y978" s="89"/>
      <c r="Z978" s="89"/>
    </row>
    <row r="979" spans="25:26" ht="15.75">
      <c r="Y979" s="89"/>
      <c r="Z979" s="89"/>
    </row>
    <row r="980" spans="25:26" ht="15.75">
      <c r="Y980" s="89"/>
      <c r="Z980" s="89"/>
    </row>
    <row r="981" spans="25:26" ht="15.75">
      <c r="Y981" s="89"/>
      <c r="Z981" s="89"/>
    </row>
    <row r="982" spans="25:26" ht="15.75">
      <c r="Y982" s="89"/>
      <c r="Z982" s="89"/>
    </row>
    <row r="983" spans="25:26" ht="15.75">
      <c r="Y983" s="89"/>
      <c r="Z983" s="89"/>
    </row>
    <row r="984" spans="25:26" ht="15.75">
      <c r="Y984" s="89"/>
      <c r="Z984" s="89"/>
    </row>
    <row r="985" spans="25:26" ht="15.75">
      <c r="Y985" s="89"/>
      <c r="Z985" s="89"/>
    </row>
    <row r="986" spans="25:26" ht="15.75">
      <c r="Y986" s="89"/>
      <c r="Z986" s="89"/>
    </row>
    <row r="987" spans="25:26" ht="15.75">
      <c r="Y987" s="89"/>
      <c r="Z987" s="89"/>
    </row>
    <row r="988" spans="25:26" ht="15.75">
      <c r="Y988" s="89"/>
      <c r="Z988" s="89"/>
    </row>
    <row r="989" spans="25:26" ht="15.75">
      <c r="Y989" s="89"/>
      <c r="Z989" s="89"/>
    </row>
    <row r="990" spans="25:26" ht="15.75">
      <c r="Y990" s="89"/>
      <c r="Z990" s="89"/>
    </row>
    <row r="991" spans="25:26" ht="15.75">
      <c r="Y991" s="89"/>
      <c r="Z991" s="89"/>
    </row>
    <row r="992" spans="25:26" ht="15.75">
      <c r="Y992" s="89"/>
      <c r="Z992" s="89"/>
    </row>
    <row r="993" spans="25:26" ht="15.75">
      <c r="Y993" s="89"/>
      <c r="Z993" s="89"/>
    </row>
    <row r="994" spans="25:26" ht="15.75">
      <c r="Y994" s="89"/>
      <c r="Z994" s="89"/>
    </row>
    <row r="995" spans="25:26" ht="15.75">
      <c r="Y995" s="89"/>
      <c r="Z995" s="89"/>
    </row>
    <row r="996" spans="25:26" ht="15.75">
      <c r="Y996" s="89"/>
      <c r="Z996" s="89"/>
    </row>
    <row r="997" spans="25:26" ht="15.75">
      <c r="Y997" s="89"/>
      <c r="Z997" s="89"/>
    </row>
    <row r="998" spans="25:26" ht="15.75">
      <c r="Y998" s="89"/>
      <c r="Z998" s="89"/>
    </row>
    <row r="999" spans="25:26" ht="15.75">
      <c r="Y999" s="89"/>
      <c r="Z999" s="89"/>
    </row>
    <row r="1000" spans="25:26" ht="15.75">
      <c r="Y1000" s="89"/>
      <c r="Z1000" s="89"/>
    </row>
    <row r="1001" spans="25:26" ht="15.75">
      <c r="Y1001" s="89"/>
      <c r="Z1001" s="89"/>
    </row>
    <row r="1002" spans="25:26" ht="15.75">
      <c r="Y1002" s="89"/>
      <c r="Z1002" s="89"/>
    </row>
  </sheetData>
  <sheetProtection/>
  <mergeCells count="7">
    <mergeCell ref="A36:B36"/>
    <mergeCell ref="A1:X1"/>
    <mergeCell ref="A2:M2"/>
    <mergeCell ref="N2:X2"/>
    <mergeCell ref="A3:B3"/>
    <mergeCell ref="A35:M35"/>
    <mergeCell ref="N35:X35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>
            <xm:f>NOT(ISERROR(SEARCH(("ошибка"),(Y1))))</xm:f>
            <xm:f>("ошибка")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Y1:Y1002</xm:sqref>
        </x14:conditionalFormatting>
        <x14:conditionalFormatting xmlns:xm="http://schemas.microsoft.com/office/excel/2006/main">
          <x14:cfRule type="containsText" priority="2" operator="containsText">
            <xm:f>NOT(ISERROR(SEARCH(("ошибка"),(Z1))))</xm:f>
            <xm:f>("ошибка")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Z1:Z1002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OOBirsk</dc:creator>
  <cp:keywords/>
  <dc:description/>
  <cp:lastModifiedBy>OOBirsk</cp:lastModifiedBy>
  <dcterms:created xsi:type="dcterms:W3CDTF">2021-08-03T10:36:33Z</dcterms:created>
  <dcterms:modified xsi:type="dcterms:W3CDTF">2021-08-03T10:36:40Z</dcterms:modified>
  <cp:category/>
  <cp:version/>
  <cp:contentType/>
  <cp:contentStatus/>
</cp:coreProperties>
</file>